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Pavla\DATA\výběrová řízení\Bobrová most\"/>
    </mc:Choice>
  </mc:AlternateContent>
  <xr:revisionPtr revIDLastSave="0" documentId="13_ncr:1_{60DE30C8-FBA2-451F-885C-DE8FA2518E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SO 101_r03 - Odvedení pov..." sheetId="2" r:id="rId2"/>
    <sheet name="Seznam figur" sheetId="3" r:id="rId3"/>
  </sheets>
  <definedNames>
    <definedName name="_xlnm._FilterDatabase" localSheetId="1" hidden="1">'SO 101_r03 - Odvedení pov...'!$C$121:$K$190</definedName>
    <definedName name="_xlnm.Print_Titles" localSheetId="0">'Rekapitulace stavby'!$92:$92</definedName>
    <definedName name="_xlnm.Print_Titles" localSheetId="2">'Seznam figur'!$9:$9</definedName>
    <definedName name="_xlnm.Print_Titles" localSheetId="1">'SO 101_r03 - Odvedení pov...'!$121:$121</definedName>
    <definedName name="_xlnm.Print_Area" localSheetId="0">'Rekapitulace stavby'!$D$4:$AO$76,'Rekapitulace stavby'!$C$82:$AQ$96</definedName>
    <definedName name="_xlnm.Print_Area" localSheetId="2">'Seznam figur'!$C$4:$G$48</definedName>
    <definedName name="_xlnm.Print_Area" localSheetId="1">'SO 101_r03 - Odvedení pov...'!$C$4:$J$39,'SO 101_r03 - Odvedení pov...'!$C$50:$J$76,'SO 101_r03 - Odvedení pov...'!$C$82:$J$103,'SO 101_r03 - Odvedení pov...'!$C$109:$J$190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95" i="1" s="1"/>
  <c r="J35" i="2"/>
  <c r="AX95" i="1"/>
  <c r="BI190" i="2"/>
  <c r="BH190" i="2"/>
  <c r="BG190" i="2"/>
  <c r="BF190" i="2"/>
  <c r="T190" i="2"/>
  <c r="T189" i="2"/>
  <c r="R190" i="2"/>
  <c r="R189" i="2"/>
  <c r="P190" i="2"/>
  <c r="P189" i="2" s="1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119" i="2" s="1"/>
  <c r="J23" i="2"/>
  <c r="J21" i="2"/>
  <c r="E21" i="2"/>
  <c r="J118" i="2"/>
  <c r="J20" i="2"/>
  <c r="J18" i="2"/>
  <c r="E18" i="2"/>
  <c r="F119" i="2" s="1"/>
  <c r="J17" i="2"/>
  <c r="J15" i="2"/>
  <c r="E15" i="2"/>
  <c r="F118" i="2"/>
  <c r="J14" i="2"/>
  <c r="J12" i="2"/>
  <c r="J89" i="2" s="1"/>
  <c r="E7" i="2"/>
  <c r="E112" i="2"/>
  <c r="L90" i="1"/>
  <c r="AM90" i="1"/>
  <c r="AM89" i="1"/>
  <c r="L89" i="1"/>
  <c r="AM87" i="1"/>
  <c r="L87" i="1"/>
  <c r="L85" i="1"/>
  <c r="L84" i="1"/>
  <c r="BK173" i="2"/>
  <c r="BK140" i="2"/>
  <c r="BK125" i="2"/>
  <c r="BK177" i="2"/>
  <c r="BK147" i="2"/>
  <c r="J132" i="2"/>
  <c r="BK187" i="2"/>
  <c r="J173" i="2"/>
  <c r="J147" i="2"/>
  <c r="J190" i="2"/>
  <c r="BK135" i="2"/>
  <c r="BK179" i="2"/>
  <c r="J167" i="2"/>
  <c r="J127" i="2"/>
  <c r="J187" i="2"/>
  <c r="BK164" i="2"/>
  <c r="J129" i="2"/>
  <c r="BK184" i="2"/>
  <c r="BK171" i="2"/>
  <c r="J144" i="2"/>
  <c r="J140" i="2"/>
  <c r="J125" i="2"/>
  <c r="J171" i="2"/>
  <c r="BK142" i="2"/>
  <c r="BK129" i="2"/>
  <c r="J184" i="2"/>
  <c r="J157" i="2"/>
  <c r="J135" i="2"/>
  <c r="BK188" i="2"/>
  <c r="J177" i="2"/>
  <c r="BK169" i="2"/>
  <c r="J142" i="2"/>
  <c r="BK157" i="2"/>
  <c r="BK127" i="2"/>
  <c r="J169" i="2"/>
  <c r="BK144" i="2"/>
  <c r="BK132" i="2"/>
  <c r="AS94" i="1"/>
  <c r="BK167" i="2"/>
  <c r="BK137" i="2"/>
  <c r="BK190" i="2"/>
  <c r="J179" i="2"/>
  <c r="J164" i="2"/>
  <c r="J188" i="2"/>
  <c r="J137" i="2"/>
  <c r="P124" i="2" l="1"/>
  <c r="BK166" i="2"/>
  <c r="J166" i="2" s="1"/>
  <c r="J100" i="2" s="1"/>
  <c r="BK124" i="2"/>
  <c r="BK146" i="2"/>
  <c r="J146" i="2" s="1"/>
  <c r="J99" i="2" s="1"/>
  <c r="R146" i="2"/>
  <c r="P166" i="2"/>
  <c r="BK186" i="2"/>
  <c r="J186" i="2"/>
  <c r="J101" i="2"/>
  <c r="P186" i="2"/>
  <c r="R124" i="2"/>
  <c r="P146" i="2"/>
  <c r="T166" i="2"/>
  <c r="R186" i="2"/>
  <c r="T124" i="2"/>
  <c r="T146" i="2"/>
  <c r="R166" i="2"/>
  <c r="T186" i="2"/>
  <c r="BK189" i="2"/>
  <c r="J189" i="2"/>
  <c r="J102" i="2" s="1"/>
  <c r="F91" i="2"/>
  <c r="J92" i="2"/>
  <c r="J116" i="2"/>
  <c r="BE129" i="2"/>
  <c r="BE140" i="2"/>
  <c r="BE142" i="2"/>
  <c r="BE144" i="2"/>
  <c r="BE164" i="2"/>
  <c r="BE167" i="2"/>
  <c r="BE169" i="2"/>
  <c r="BE173" i="2"/>
  <c r="BE179" i="2"/>
  <c r="F92" i="2"/>
  <c r="BE125" i="2"/>
  <c r="BE132" i="2"/>
  <c r="BE177" i="2"/>
  <c r="E85" i="2"/>
  <c r="BE127" i="2"/>
  <c r="BE157" i="2"/>
  <c r="BE171" i="2"/>
  <c r="BE187" i="2"/>
  <c r="BE188" i="2"/>
  <c r="BE190" i="2"/>
  <c r="J91" i="2"/>
  <c r="BE135" i="2"/>
  <c r="BE137" i="2"/>
  <c r="BE147" i="2"/>
  <c r="BE184" i="2"/>
  <c r="F37" i="2"/>
  <c r="BD95" i="1"/>
  <c r="BD94" i="1"/>
  <c r="W33" i="1" s="1"/>
  <c r="F34" i="2"/>
  <c r="BA95" i="1" s="1"/>
  <c r="BA94" i="1" s="1"/>
  <c r="AW94" i="1" s="1"/>
  <c r="AK30" i="1" s="1"/>
  <c r="F35" i="2"/>
  <c r="BB95" i="1"/>
  <c r="BB94" i="1" s="1"/>
  <c r="W31" i="1" s="1"/>
  <c r="J34" i="2"/>
  <c r="AW95" i="1"/>
  <c r="F36" i="2"/>
  <c r="BC95" i="1"/>
  <c r="BC94" i="1"/>
  <c r="AY94" i="1"/>
  <c r="R123" i="2" l="1"/>
  <c r="R122" i="2" s="1"/>
  <c r="BK123" i="2"/>
  <c r="J123" i="2"/>
  <c r="J97" i="2"/>
  <c r="T123" i="2"/>
  <c r="T122" i="2"/>
  <c r="P123" i="2"/>
  <c r="P122" i="2"/>
  <c r="AU95" i="1" s="1"/>
  <c r="AU94" i="1" s="1"/>
  <c r="J124" i="2"/>
  <c r="J98" i="2"/>
  <c r="W32" i="1"/>
  <c r="F33" i="2"/>
  <c r="AZ95" i="1"/>
  <c r="AZ94" i="1"/>
  <c r="AV94" i="1"/>
  <c r="AK29" i="1" s="1"/>
  <c r="J33" i="2"/>
  <c r="AV95" i="1"/>
  <c r="AT95" i="1"/>
  <c r="W30" i="1"/>
  <c r="AX94" i="1"/>
  <c r="BK122" i="2" l="1"/>
  <c r="J122" i="2"/>
  <c r="J96" i="2" s="1"/>
  <c r="W29" i="1"/>
  <c r="AT94" i="1"/>
  <c r="J30" i="2" l="1"/>
  <c r="AG95" i="1"/>
  <c r="AG94" i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<sst xmlns="http://schemas.openxmlformats.org/spreadsheetml/2006/main" count="1088" uniqueCount="257">
  <si>
    <t>Export Komplet</t>
  </si>
  <si>
    <t/>
  </si>
  <si>
    <t>2.0</t>
  </si>
  <si>
    <t>ZAMOK</t>
  </si>
  <si>
    <t>False</t>
  </si>
  <si>
    <t>{d54d9448-8781-42b8-b07c-ad03267171f1}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</si>
  <si>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</si>
  <si>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</si>
  <si>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</si>
  <si>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</si>
  <si>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</si>
  <si>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</si>
  <si>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</si>
  <si>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</si>
  <si>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Mostni_projekce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</si>
  <si>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</si>
  <si>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</si>
  <si>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Bobrová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</si>
  <si>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</si>
  <si>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</si>
  <si>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</si>
  <si>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</si>
  <si>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</si>
  <si>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</si>
  <si>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</si>
  <si>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</si>
  <si>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</si>
  <si>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</si>
  <si>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</si>
  <si>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</si>
  <si>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</si>
  <si>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</si>
  <si>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</si>
  <si>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</si>
  <si>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</si>
  <si>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</si>
  <si>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</si>
  <si>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</si>
  <si>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</si>
  <si>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</si>
  <si>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</si>
  <si>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</si>
  <si>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</si>
  <si>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</si>
  <si>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</si>
  <si>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</si>
  <si>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</si>
  <si>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</si>
  <si>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</si>
  <si>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</si>
  <si>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</si>
  <si>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</si>
  <si>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</si>
  <si>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</si>
  <si>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</si>
  <si>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</si>
  <si>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</si>
  <si>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</si>
  <si>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</si>
  <si>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</si>
  <si>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</si>
  <si>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</si>
  <si>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</si>
  <si>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</si>
  <si>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</si>
  <si>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</si>
  <si>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</si>
  <si>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</si>
  <si>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</si>
  <si>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</si>
  <si>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</si>
  <si>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</si>
  <si>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</si>
  <si>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</si>
  <si>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</si>
  <si>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</si>
  <si>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</si>
  <si>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101_r03</t>
  </si>
  <si>
    <t>Odvedení povrchových vod - oprava a doplnění</t>
  </si>
  <si>
    <t>STA</t>
  </si>
  <si>
    <t>1</t>
  </si>
  <si>
    <t>{5b477df3-0943-45ce-b0ae-6e70ee84d66d}</t>
  </si>
  <si>
    <t>2</t>
  </si>
  <si>
    <t>F02</t>
  </si>
  <si>
    <t>Hloubení rýh nezapažených š do 2000 mm v hornině třídy těžitelnosti I skupiny 3 objem do 1000 m3 str</t>
  </si>
  <si>
    <t>m3</t>
  </si>
  <si>
    <t>443,63</t>
  </si>
  <si>
    <t>F06</t>
  </si>
  <si>
    <t>Bednění konstrukcí vodních staveb rovinné - zřízení</t>
  </si>
  <si>
    <t>m2</t>
  </si>
  <si>
    <t>54,655</t>
  </si>
  <si>
    <t>KRYCÍ LIST SOUPISU PRACÍ</t>
  </si>
  <si>
    <t>F05</t>
  </si>
  <si>
    <t>Podklad pod dlažbu z betonu prostého C 20/25 tl přes 200 do 250 mm</t>
  </si>
  <si>
    <t>77</t>
  </si>
  <si>
    <t>Objekt:</t>
  </si>
  <si>
    <t>SO 101_r03 - Odvedení povrchových vod - oprava a doplnění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</si>
  <si>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</si>
  <si>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</si>
  <si>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</si>
  <si>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</si>
  <si>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</si>
  <si>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</si>
  <si>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</si>
  <si>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</si>
  <si>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</si>
  <si>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</si>
  <si>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</si>
  <si>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</si>
  <si>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</si>
  <si>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</si>
  <si>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</si>
  <si>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</si>
  <si>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</si>
  <si>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</si>
  <si>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</si>
  <si>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</si>
  <si>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</si>
  <si>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</si>
  <si>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</si>
  <si>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</si>
  <si>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</si>
  <si>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</si>
  <si>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</si>
  <si>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</si>
  <si>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</si>
  <si>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</si>
  <si>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plochy přes 500 m2 tl vrstvy přes 250 do 300 mm strojně</t>
  </si>
  <si>
    <t>4</t>
  </si>
  <si>
    <t>-433885837</t>
  </si>
  <si>
    <t>VV</t>
  </si>
  <si>
    <t>F01</t>
  </si>
  <si>
    <t>548,70     "digitálně odečteno</t>
  </si>
  <si>
    <t>132251255</t>
  </si>
  <si>
    <t>Hloubení rýh nezapažených š do 2000 mm v hornině třídy těžitelnosti I skupiny 3 objem do 1000 m3 strojně</t>
  </si>
  <si>
    <t>299654124</t>
  </si>
  <si>
    <t>443,63    "digitálně odečteno - hloubení koryta po odstranění ornice</t>
  </si>
  <si>
    <t>3</t>
  </si>
  <si>
    <t>162351103</t>
  </si>
  <si>
    <t>Vodorovné přemístění přes 50 do 500 m výkopku/sypaniny z horniny třídy těžitelnosti I skupiny 1 až 3</t>
  </si>
  <si>
    <t>-2122366127</t>
  </si>
  <si>
    <t>295,753</t>
  </si>
  <si>
    <t>F03</t>
  </si>
  <si>
    <t>Součet</t>
  </si>
  <si>
    <t>167151111</t>
  </si>
  <si>
    <t>Nakládání výkopku z hornin třídy těžitelnosti I skupiny 1 až 3 přes 100 m3</t>
  </si>
  <si>
    <t>-831513269</t>
  </si>
  <si>
    <t>F02*0,33</t>
  </si>
  <si>
    <t>5</t>
  </si>
  <si>
    <t>171151103</t>
  </si>
  <si>
    <t>Uložení sypaniny z hornin soudržných do násypů zhutněných strojně</t>
  </si>
  <si>
    <t>-810444957</t>
  </si>
  <si>
    <t>6</t>
  </si>
  <si>
    <t>171251201</t>
  </si>
  <si>
    <t>Uložení sypaniny na skládky nebo meziskládky</t>
  </si>
  <si>
    <t>-1846011842</t>
  </si>
  <si>
    <t>7</t>
  </si>
  <si>
    <t>181411121</t>
  </si>
  <si>
    <t>Založení lučního trávníku výsevem pl do 1000 m2 v rovině a ve svahu do 1:5</t>
  </si>
  <si>
    <t>-634209500</t>
  </si>
  <si>
    <t>244,44</t>
  </si>
  <si>
    <t>8</t>
  </si>
  <si>
    <t>M</t>
  </si>
  <si>
    <t>00572474</t>
  </si>
  <si>
    <t>osivo směs travní krajinná-svahová</t>
  </si>
  <si>
    <t>kg</t>
  </si>
  <si>
    <t>-1824745321</t>
  </si>
  <si>
    <t>244,44*0,015    "kg/m2</t>
  </si>
  <si>
    <t>9</t>
  </si>
  <si>
    <t>182311125</t>
  </si>
  <si>
    <t>Rozprostření ornice ve svahu přes 1:5 tl vrstvy do 150 mm ručně</t>
  </si>
  <si>
    <t>125488992</t>
  </si>
  <si>
    <t>Svislé a kompletní konstrukce</t>
  </si>
  <si>
    <t>10</t>
  </si>
  <si>
    <t>321311116</t>
  </si>
  <si>
    <t>Konstrukce vodních staveb z betonu prostého mrazuvzdorného tř. C 30/37</t>
  </si>
  <si>
    <t>1973341607</t>
  </si>
  <si>
    <t>0,30*0,80*3,60                                              "skluz</t>
  </si>
  <si>
    <t>0,30*0,60*2,70                                                 "práh stupně</t>
  </si>
  <si>
    <t>0,50*1,0*6,35 + 0,30*1,0*6,35                     "práh stupně</t>
  </si>
  <si>
    <t>0,30*0,65*6,35                                               "práh stupně</t>
  </si>
  <si>
    <t>0,50*14,50                                        "m*m2_betonová zeď stupně</t>
  </si>
  <si>
    <t>0,50*0,60*2,50 * 4                        "ks - brod</t>
  </si>
  <si>
    <t>0,30*1,50*1,70                               "betonový vyústní objekt na potrubí DN 300</t>
  </si>
  <si>
    <t>0,60*0,60*0,50                              "betonový vyústní objekt na půotrubí DN 100</t>
  </si>
  <si>
    <t>11</t>
  </si>
  <si>
    <t>321351010</t>
  </si>
  <si>
    <t>628705104</t>
  </si>
  <si>
    <t>0,80*3,60 * 2                                             "skluz</t>
  </si>
  <si>
    <t>0,60*2,70 * 2                                                "práh stupně</t>
  </si>
  <si>
    <t>(1,0*6,35) * 2 + (1,0*6,35) * 2                     "práh stupně</t>
  </si>
  <si>
    <t>0,65*6,35 * 2                                               "práh stupně</t>
  </si>
  <si>
    <t>(0,60*2,50) * 2 * 4 "ks - brod</t>
  </si>
  <si>
    <t>321352010</t>
  </si>
  <si>
    <t>Bednění konstrukcí vodních staveb rovinné - odstranění</t>
  </si>
  <si>
    <t>-1581985177</t>
  </si>
  <si>
    <t>Vodorovné konstrukce</t>
  </si>
  <si>
    <t>13</t>
  </si>
  <si>
    <t>451314111</t>
  </si>
  <si>
    <t>-1657965932</t>
  </si>
  <si>
    <t>14</t>
  </si>
  <si>
    <t>451317111</t>
  </si>
  <si>
    <t>Podklad pod dlažbu z betonu prostého pro prostředí s mrazovými cykly C 25/30 tl do 100 mm</t>
  </si>
  <si>
    <t>-61048486</t>
  </si>
  <si>
    <t>23,0</t>
  </si>
  <si>
    <t>15</t>
  </si>
  <si>
    <t>451571221</t>
  </si>
  <si>
    <t>Podklad pod dlažbu ze štěrkopísku tl do 100 mm</t>
  </si>
  <si>
    <t>-308176035</t>
  </si>
  <si>
    <t>F09</t>
  </si>
  <si>
    <t>559,11    "digitálně odečteno</t>
  </si>
  <si>
    <t>16</t>
  </si>
  <si>
    <t>462511270</t>
  </si>
  <si>
    <t>Zához z lomového kamene bez proštěrkování z terénu hmotnost do 200 kg</t>
  </si>
  <si>
    <t>175648227</t>
  </si>
  <si>
    <t>0,50*6,80         "SKLUZ - m2*m - digitálně odečteno</t>
  </si>
  <si>
    <t>(0,20+0,50)*3,50     "STUPEŇ</t>
  </si>
  <si>
    <t>17</t>
  </si>
  <si>
    <t>465511127</t>
  </si>
  <si>
    <t>Dlažba z lomového kamene na sucho s vyklínováním a vyplněním spár tl 200 mm</t>
  </si>
  <si>
    <t>-1711708104</t>
  </si>
  <si>
    <t>459,11    "digitálně odečteno</t>
  </si>
  <si>
    <t>18</t>
  </si>
  <si>
    <t>465513127</t>
  </si>
  <si>
    <t>Dlažba z lomového kamene na cementovou maltu s vyspárováním tl 200 mm</t>
  </si>
  <si>
    <t>-1684929016</t>
  </si>
  <si>
    <t>"výměry odečteny digitálně</t>
  </si>
  <si>
    <t>9,0      "stupeň</t>
  </si>
  <si>
    <t>14,0    "skluz</t>
  </si>
  <si>
    <t>F10</t>
  </si>
  <si>
    <t>19</t>
  </si>
  <si>
    <t>465513227</t>
  </si>
  <si>
    <t>Dlažba z lomového kamene na cementovou maltu s vyspárováním tl 250 mm pro hráze</t>
  </si>
  <si>
    <t>-1767814059</t>
  </si>
  <si>
    <t>F05       "digitálně odečteno</t>
  </si>
  <si>
    <t>Trubní vedení</t>
  </si>
  <si>
    <t>20</t>
  </si>
  <si>
    <t>891372421</t>
  </si>
  <si>
    <t>Montáž koncových klapek PE-HD na kolmou stěnu DN 300</t>
  </si>
  <si>
    <t>kus</t>
  </si>
  <si>
    <t>1550215770</t>
  </si>
  <si>
    <t>42283006</t>
  </si>
  <si>
    <t>klapka koncová PE-HD na kolmou betonovou stěnu DN 300</t>
  </si>
  <si>
    <t>-1291101828</t>
  </si>
  <si>
    <t>998</t>
  </si>
  <si>
    <t>Přesun hmot</t>
  </si>
  <si>
    <t>22</t>
  </si>
  <si>
    <t>998332011</t>
  </si>
  <si>
    <t>Přesun hmot pro úpravy vodních toků a kanály</t>
  </si>
  <si>
    <t>t</t>
  </si>
  <si>
    <t>85092931</t>
  </si>
  <si>
    <t>SEZNAM FIGUR</t>
  </si>
  <si>
    <t>Výměra</t>
  </si>
  <si>
    <t>Použití figury:</t>
  </si>
  <si>
    <t>F07</t>
  </si>
  <si>
    <t>Vodorovné přemístění přes 9 000 do 10000 m výkopku/sypaniny z horniny třídy těžitelnosti I skupiny 1</t>
  </si>
  <si>
    <t>F08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</si>
</sst>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17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BE5" sqref="BE5:BE34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1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R5" s="19"/>
      <c r="BE5" s="188" t="s">
        <v>15</v>
      </c>
      <c r="BS5" s="16" t="s">
        <v>6</v>
      </c>
    </row>
    <row r="6" spans="1:74" ht="36.9" customHeight="1">
      <c r="B6" s="19"/>
      <c r="D6" s="25" t="s">
        <v>16</v>
      </c>
      <c r="K6" s="193" t="s">
        <v>17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R6" s="19"/>
      <c r="BE6" s="189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9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30">
        <v>45717</v>
      </c>
      <c r="AR8" s="19"/>
      <c r="BE8" s="189"/>
      <c r="BS8" s="16" t="s">
        <v>6</v>
      </c>
    </row>
    <row r="9" spans="1:74" ht="14.4" customHeight="1">
      <c r="B9" s="19"/>
      <c r="AR9" s="19"/>
      <c r="BE9" s="189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89"/>
      <c r="BS10" s="16" t="s">
        <v>6</v>
      </c>
    </row>
    <row r="11" spans="1:74" ht="18.45" customHeight="1">
      <c r="B11" s="19"/>
      <c r="E11" s="24" t="s">
        <v>21</v>
      </c>
      <c r="AK11" s="26" t="s">
        <v>25</v>
      </c>
      <c r="AN11" s="24" t="s">
        <v>1</v>
      </c>
      <c r="AR11" s="19"/>
      <c r="BE11" s="189"/>
      <c r="BS11" s="16" t="s">
        <v>6</v>
      </c>
    </row>
    <row r="12" spans="1:74" ht="6.9" customHeight="1">
      <c r="B12" s="19"/>
      <c r="AR12" s="19"/>
      <c r="BE12" s="189"/>
      <c r="BS12" s="16" t="s">
        <v>6</v>
      </c>
    </row>
    <row r="13" spans="1:74" ht="12" customHeight="1">
      <c r="B13" s="19"/>
      <c r="D13" s="26" t="s">
        <v>26</v>
      </c>
      <c r="AK13" s="26" t="s">
        <v>24</v>
      </c>
      <c r="AN13" s="28" t="s">
        <v>27</v>
      </c>
      <c r="AR13" s="19"/>
      <c r="BE13" s="189"/>
      <c r="BS13" s="16" t="s">
        <v>6</v>
      </c>
    </row>
    <row r="14" spans="1:74" ht="13.2">
      <c r="B14" s="19"/>
      <c r="E14" s="194" t="s">
        <v>27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26" t="s">
        <v>25</v>
      </c>
      <c r="AN14" s="28" t="s">
        <v>27</v>
      </c>
      <c r="AR14" s="19"/>
      <c r="BE14" s="189"/>
      <c r="BS14" s="16" t="s">
        <v>6</v>
      </c>
    </row>
    <row r="15" spans="1:74" ht="6.9" customHeight="1">
      <c r="B15" s="19"/>
      <c r="AR15" s="19"/>
      <c r="BE15" s="189"/>
      <c r="BS15" s="16" t="s">
        <v>4</v>
      </c>
    </row>
    <row r="16" spans="1:74" ht="12" customHeight="1">
      <c r="B16" s="19"/>
      <c r="D16" s="26" t="s">
        <v>28</v>
      </c>
      <c r="AK16" s="26" t="s">
        <v>24</v>
      </c>
      <c r="AN16" s="24" t="s">
        <v>1</v>
      </c>
      <c r="AR16" s="19"/>
      <c r="BE16" s="189"/>
      <c r="BS16" s="16" t="s">
        <v>4</v>
      </c>
    </row>
    <row r="17" spans="2:71" ht="18.45" customHeight="1">
      <c r="B17" s="19"/>
      <c r="E17" s="24" t="s">
        <v>21</v>
      </c>
      <c r="AK17" s="26" t="s">
        <v>25</v>
      </c>
      <c r="AN17" s="24" t="s">
        <v>1</v>
      </c>
      <c r="AR17" s="19"/>
      <c r="BE17" s="189"/>
      <c r="BS17" s="16" t="s">
        <v>29</v>
      </c>
    </row>
    <row r="18" spans="2:71" ht="6.9" customHeight="1">
      <c r="B18" s="19"/>
      <c r="AR18" s="19"/>
      <c r="BE18" s="189"/>
      <c r="BS18" s="16" t="s">
        <v>6</v>
      </c>
    </row>
    <row r="19" spans="2:71" ht="12" customHeight="1">
      <c r="B19" s="19"/>
      <c r="D19" s="26" t="s">
        <v>30</v>
      </c>
      <c r="AK19" s="26" t="s">
        <v>24</v>
      </c>
      <c r="AN19" s="24" t="s">
        <v>1</v>
      </c>
      <c r="AR19" s="19"/>
      <c r="BE19" s="189"/>
      <c r="BS19" s="16" t="s">
        <v>6</v>
      </c>
    </row>
    <row r="20" spans="2:71" ht="18.45" customHeight="1">
      <c r="B20" s="19"/>
      <c r="E20" s="24" t="s">
        <v>21</v>
      </c>
      <c r="AK20" s="26" t="s">
        <v>25</v>
      </c>
      <c r="AN20" s="24" t="s">
        <v>1</v>
      </c>
      <c r="AR20" s="19"/>
      <c r="BE20" s="189"/>
      <c r="BS20" s="16" t="s">
        <v>29</v>
      </c>
    </row>
    <row r="21" spans="2:71" ht="6.9" customHeight="1">
      <c r="B21" s="19"/>
      <c r="AR21" s="19"/>
      <c r="BE21" s="189"/>
    </row>
    <row r="22" spans="2:71" ht="12" customHeight="1">
      <c r="B22" s="19"/>
      <c r="D22" s="26" t="s">
        <v>31</v>
      </c>
      <c r="AR22" s="19"/>
      <c r="BE22" s="189"/>
    </row>
    <row r="23" spans="2:71" ht="16.5" customHeight="1">
      <c r="B23" s="19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9"/>
      <c r="BE23" s="189"/>
    </row>
    <row r="24" spans="2:71" ht="6.9" customHeight="1">
      <c r="B24" s="19"/>
      <c r="AR24" s="19"/>
      <c r="BE24" s="189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9"/>
    </row>
    <row r="26" spans="2:71" s="1" customFormat="1" ht="25.95" customHeight="1">
      <c r="B26" s="31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7">
        <f>ROUND(AG94,2)</f>
        <v>0</v>
      </c>
      <c r="AL26" s="198"/>
      <c r="AM26" s="198"/>
      <c r="AN26" s="198"/>
      <c r="AO26" s="198"/>
      <c r="AR26" s="31"/>
      <c r="BE26" s="189"/>
    </row>
    <row r="27" spans="2:71" s="1" customFormat="1" ht="6.9" customHeight="1">
      <c r="B27" s="31"/>
      <c r="AR27" s="31"/>
      <c r="BE27" s="189"/>
    </row>
    <row r="28" spans="2:71" s="1" customFormat="1" ht="13.2">
      <c r="B28" s="31"/>
      <c r="L28" s="199" t="s">
        <v>33</v>
      </c>
      <c r="M28" s="199"/>
      <c r="N28" s="199"/>
      <c r="O28" s="199"/>
      <c r="P28" s="199"/>
      <c r="W28" s="199" t="s">
        <v>34</v>
      </c>
      <c r="X28" s="199"/>
      <c r="Y28" s="199"/>
      <c r="Z28" s="199"/>
      <c r="AA28" s="199"/>
      <c r="AB28" s="199"/>
      <c r="AC28" s="199"/>
      <c r="AD28" s="199"/>
      <c r="AE28" s="199"/>
      <c r="AK28" s="199" t="s">
        <v>35</v>
      </c>
      <c r="AL28" s="199"/>
      <c r="AM28" s="199"/>
      <c r="AN28" s="199"/>
      <c r="AO28" s="199"/>
      <c r="AR28" s="31"/>
      <c r="BE28" s="189"/>
    </row>
    <row r="29" spans="2:71" s="2" customFormat="1" ht="14.4" customHeight="1">
      <c r="B29" s="35"/>
      <c r="D29" s="26" t="s">
        <v>36</v>
      </c>
      <c r="F29" s="26" t="s">
        <v>37</v>
      </c>
      <c r="L29" s="202">
        <v>0.21</v>
      </c>
      <c r="M29" s="201"/>
      <c r="N29" s="201"/>
      <c r="O29" s="201"/>
      <c r="P29" s="201"/>
      <c r="W29" s="200">
        <f>ROUND(AZ94, 2)</f>
        <v>0</v>
      </c>
      <c r="X29" s="201"/>
      <c r="Y29" s="201"/>
      <c r="Z29" s="201"/>
      <c r="AA29" s="201"/>
      <c r="AB29" s="201"/>
      <c r="AC29" s="201"/>
      <c r="AD29" s="201"/>
      <c r="AE29" s="201"/>
      <c r="AK29" s="200">
        <f>ROUND(AV94, 2)</f>
        <v>0</v>
      </c>
      <c r="AL29" s="201"/>
      <c r="AM29" s="201"/>
      <c r="AN29" s="201"/>
      <c r="AO29" s="201"/>
      <c r="AR29" s="35"/>
      <c r="BE29" s="190"/>
    </row>
    <row r="30" spans="2:71" s="2" customFormat="1" ht="14.4" customHeight="1">
      <c r="B30" s="35"/>
      <c r="F30" s="26" t="s">
        <v>38</v>
      </c>
      <c r="L30" s="202">
        <v>0.12</v>
      </c>
      <c r="M30" s="201"/>
      <c r="N30" s="201"/>
      <c r="O30" s="201"/>
      <c r="P30" s="201"/>
      <c r="W30" s="200">
        <f>ROUND(BA94,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ROUND(AW94, 2)</f>
        <v>0</v>
      </c>
      <c r="AL30" s="201"/>
      <c r="AM30" s="201"/>
      <c r="AN30" s="201"/>
      <c r="AO30" s="201"/>
      <c r="AR30" s="35"/>
      <c r="BE30" s="190"/>
    </row>
    <row r="31" spans="2:71" s="2" customFormat="1" ht="14.4" hidden="1" customHeight="1">
      <c r="B31" s="35"/>
      <c r="F31" s="26" t="s">
        <v>39</v>
      </c>
      <c r="L31" s="202">
        <v>0.21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5"/>
      <c r="BE31" s="190"/>
    </row>
    <row r="32" spans="2:71" s="2" customFormat="1" ht="14.4" hidden="1" customHeight="1">
      <c r="B32" s="35"/>
      <c r="F32" s="26" t="s">
        <v>40</v>
      </c>
      <c r="L32" s="202">
        <v>0.12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5"/>
      <c r="BE32" s="190"/>
    </row>
    <row r="33" spans="2:57" s="2" customFormat="1" ht="14.4" hidden="1" customHeight="1">
      <c r="B33" s="35"/>
      <c r="F33" s="26" t="s">
        <v>41</v>
      </c>
      <c r="L33" s="202">
        <v>0</v>
      </c>
      <c r="M33" s="201"/>
      <c r="N33" s="201"/>
      <c r="O33" s="201"/>
      <c r="P33" s="201"/>
      <c r="W33" s="200">
        <f>ROUND(BD94, 2)</f>
        <v>0</v>
      </c>
      <c r="X33" s="201"/>
      <c r="Y33" s="201"/>
      <c r="Z33" s="201"/>
      <c r="AA33" s="201"/>
      <c r="AB33" s="201"/>
      <c r="AC33" s="201"/>
      <c r="AD33" s="201"/>
      <c r="AE33" s="201"/>
      <c r="AK33" s="200">
        <v>0</v>
      </c>
      <c r="AL33" s="201"/>
      <c r="AM33" s="201"/>
      <c r="AN33" s="201"/>
      <c r="AO33" s="201"/>
      <c r="AR33" s="35"/>
      <c r="BE33" s="190"/>
    </row>
    <row r="34" spans="2:57" s="1" customFormat="1" ht="6.9" customHeight="1">
      <c r="B34" s="31"/>
      <c r="AR34" s="31"/>
      <c r="BE34" s="189"/>
    </row>
    <row r="35" spans="2:57" s="1" customFormat="1" ht="25.95" customHeight="1"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03" t="s">
        <v>44</v>
      </c>
      <c r="Y35" s="204"/>
      <c r="Z35" s="204"/>
      <c r="AA35" s="204"/>
      <c r="AB35" s="204"/>
      <c r="AC35" s="38"/>
      <c r="AD35" s="38"/>
      <c r="AE35" s="38"/>
      <c r="AF35" s="38"/>
      <c r="AG35" s="38"/>
      <c r="AH35" s="38"/>
      <c r="AI35" s="38"/>
      <c r="AJ35" s="38"/>
      <c r="AK35" s="205">
        <f>SUM(AK26:AK33)</f>
        <v>0</v>
      </c>
      <c r="AL35" s="204"/>
      <c r="AM35" s="204"/>
      <c r="AN35" s="204"/>
      <c r="AO35" s="206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1"/>
    </row>
    <row r="50" spans="2:44" ht="10.199999999999999">
      <c r="B50" s="19"/>
      <c r="AR50" s="19"/>
    </row>
    <row r="51" spans="2:44" ht="10.199999999999999">
      <c r="B51" s="19"/>
      <c r="AR51" s="19"/>
    </row>
    <row r="52" spans="2:44" ht="10.199999999999999">
      <c r="B52" s="19"/>
      <c r="AR52" s="19"/>
    </row>
    <row r="53" spans="2:44" ht="10.199999999999999">
      <c r="B53" s="19"/>
      <c r="AR53" s="19"/>
    </row>
    <row r="54" spans="2:44" ht="10.199999999999999">
      <c r="B54" s="19"/>
      <c r="AR54" s="19"/>
    </row>
    <row r="55" spans="2:44" ht="10.199999999999999">
      <c r="B55" s="19"/>
      <c r="AR55" s="19"/>
    </row>
    <row r="56" spans="2:44" ht="10.199999999999999">
      <c r="B56" s="19"/>
      <c r="AR56" s="19"/>
    </row>
    <row r="57" spans="2:44" ht="10.199999999999999">
      <c r="B57" s="19"/>
      <c r="AR57" s="19"/>
    </row>
    <row r="58" spans="2:44" ht="10.199999999999999">
      <c r="B58" s="19"/>
      <c r="AR58" s="19"/>
    </row>
    <row r="59" spans="2:44" ht="10.199999999999999">
      <c r="B59" s="19"/>
      <c r="AR59" s="19"/>
    </row>
    <row r="60" spans="2:44" s="1" customFormat="1" ht="13.2">
      <c r="B60" s="31"/>
      <c r="D60" s="42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47</v>
      </c>
      <c r="AI60" s="33"/>
      <c r="AJ60" s="33"/>
      <c r="AK60" s="33"/>
      <c r="AL60" s="33"/>
      <c r="AM60" s="42" t="s">
        <v>48</v>
      </c>
      <c r="AN60" s="33"/>
      <c r="AO60" s="33"/>
      <c r="AR60" s="31"/>
    </row>
    <row r="61" spans="2:44" ht="10.199999999999999">
      <c r="B61" s="19"/>
      <c r="AR61" s="19"/>
    </row>
    <row r="62" spans="2:44" ht="10.199999999999999">
      <c r="B62" s="19"/>
      <c r="AR62" s="19"/>
    </row>
    <row r="63" spans="2:44" ht="10.199999999999999">
      <c r="B63" s="19"/>
      <c r="AR63" s="19"/>
    </row>
    <row r="64" spans="2:44" s="1" customFormat="1" ht="13.2">
      <c r="B64" s="31"/>
      <c r="D64" s="40" t="s">
        <v>49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50</v>
      </c>
      <c r="AI64" s="41"/>
      <c r="AJ64" s="41"/>
      <c r="AK64" s="41"/>
      <c r="AL64" s="41"/>
      <c r="AM64" s="41"/>
      <c r="AN64" s="41"/>
      <c r="AO64" s="41"/>
      <c r="AR64" s="31"/>
    </row>
    <row r="65" spans="2:44" ht="10.199999999999999">
      <c r="B65" s="19"/>
      <c r="AR65" s="19"/>
    </row>
    <row r="66" spans="2:44" ht="10.199999999999999">
      <c r="B66" s="19"/>
      <c r="AR66" s="19"/>
    </row>
    <row r="67" spans="2:44" ht="10.199999999999999">
      <c r="B67" s="19"/>
      <c r="AR67" s="19"/>
    </row>
    <row r="68" spans="2:44" ht="10.199999999999999">
      <c r="B68" s="19"/>
      <c r="AR68" s="19"/>
    </row>
    <row r="69" spans="2:44" ht="10.199999999999999">
      <c r="B69" s="19"/>
      <c r="AR69" s="19"/>
    </row>
    <row r="70" spans="2:44" ht="10.199999999999999">
      <c r="B70" s="19"/>
      <c r="AR70" s="19"/>
    </row>
    <row r="71" spans="2:44" ht="10.199999999999999">
      <c r="B71" s="19"/>
      <c r="AR71" s="19"/>
    </row>
    <row r="72" spans="2:44" ht="10.199999999999999">
      <c r="B72" s="19"/>
      <c r="AR72" s="19"/>
    </row>
    <row r="73" spans="2:44" ht="10.199999999999999">
      <c r="B73" s="19"/>
      <c r="AR73" s="19"/>
    </row>
    <row r="74" spans="2:44" ht="10.199999999999999">
      <c r="B74" s="19"/>
      <c r="AR74" s="19"/>
    </row>
    <row r="75" spans="2:44" s="1" customFormat="1" ht="13.2">
      <c r="B75" s="31"/>
      <c r="D75" s="42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47</v>
      </c>
      <c r="AI75" s="33"/>
      <c r="AJ75" s="33"/>
      <c r="AK75" s="33"/>
      <c r="AL75" s="33"/>
      <c r="AM75" s="42" t="s">
        <v>48</v>
      </c>
      <c r="AN75" s="33"/>
      <c r="AO75" s="33"/>
      <c r="AR75" s="31"/>
    </row>
    <row r="76" spans="2:44" s="1" customFormat="1" ht="10.199999999999999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51</v>
      </c>
      <c r="AR82" s="31"/>
    </row>
    <row r="83" spans="1:91" s="1" customFormat="1" ht="6.9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Mostni_projekce</v>
      </c>
      <c r="AR84" s="47"/>
    </row>
    <row r="85" spans="1:91" s="4" customFormat="1" ht="36.9" customHeight="1">
      <c r="B85" s="48"/>
      <c r="C85" s="49" t="s">
        <v>16</v>
      </c>
      <c r="L85" s="207" t="str">
        <f>K6</f>
        <v>Bobrová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R85" s="48"/>
    </row>
    <row r="86" spans="1:91" s="1" customFormat="1" ht="6.9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09">
        <f>IF(AN8= "","",AN8)</f>
        <v>45717</v>
      </c>
      <c r="AN87" s="209"/>
      <c r="AR87" s="31"/>
    </row>
    <row r="88" spans="1:91" s="1" customFormat="1" ht="6.9" customHeight="1">
      <c r="B88" s="31"/>
      <c r="AR88" s="31"/>
    </row>
    <row r="89" spans="1:91" s="1" customFormat="1" ht="15.15" customHeight="1">
      <c r="B89" s="31"/>
      <c r="C89" s="26" t="s">
        <v>23</v>
      </c>
      <c r="L89" s="3" t="str">
        <f>IF(E11= "","",E11)</f>
        <v xml:space="preserve"> </v>
      </c>
      <c r="AI89" s="26" t="s">
        <v>28</v>
      </c>
      <c r="AM89" s="210" t="str">
        <f>IF(E17="","",E17)</f>
        <v xml:space="preserve"> </v>
      </c>
      <c r="AN89" s="211"/>
      <c r="AO89" s="211"/>
      <c r="AP89" s="211"/>
      <c r="AR89" s="31"/>
      <c r="AS89" s="212" t="s">
        <v>52</v>
      </c>
      <c r="AT89" s="21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31"/>
      <c r="C90" s="26" t="s">
        <v>26</v>
      </c>
      <c r="L90" s="3" t="str">
        <f>IF(E14= "Vyplň údaj","",E14)</f>
        <v/>
      </c>
      <c r="AI90" s="26" t="s">
        <v>30</v>
      </c>
      <c r="AM90" s="210" t="str">
        <f>IF(E20="","",E20)</f>
        <v xml:space="preserve"> </v>
      </c>
      <c r="AN90" s="211"/>
      <c r="AO90" s="211"/>
      <c r="AP90" s="211"/>
      <c r="AR90" s="31"/>
      <c r="AS90" s="214"/>
      <c r="AT90" s="215"/>
      <c r="BD90" s="55"/>
    </row>
    <row r="91" spans="1:91" s="1" customFormat="1" ht="10.8" customHeight="1">
      <c r="B91" s="31"/>
      <c r="AR91" s="31"/>
      <c r="AS91" s="214"/>
      <c r="AT91" s="215"/>
      <c r="BD91" s="55"/>
    </row>
    <row r="92" spans="1:91" s="1" customFormat="1" ht="29.25" customHeight="1">
      <c r="B92" s="31"/>
      <c r="C92" s="216" t="s">
        <v>53</v>
      </c>
      <c r="D92" s="217"/>
      <c r="E92" s="217"/>
      <c r="F92" s="217"/>
      <c r="G92" s="217"/>
      <c r="H92" s="56"/>
      <c r="I92" s="218" t="s">
        <v>54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55</v>
      </c>
      <c r="AH92" s="217"/>
      <c r="AI92" s="217"/>
      <c r="AJ92" s="217"/>
      <c r="AK92" s="217"/>
      <c r="AL92" s="217"/>
      <c r="AM92" s="217"/>
      <c r="AN92" s="218" t="s">
        <v>56</v>
      </c>
      <c r="AO92" s="217"/>
      <c r="AP92" s="220"/>
      <c r="AQ92" s="57" t="s">
        <v>57</v>
      </c>
      <c r="AR92" s="31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60" t="s">
        <v>69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4">
        <f>ROUND(AG95,2)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5</v>
      </c>
      <c r="BX94" s="71" t="s">
        <v>75</v>
      </c>
      <c r="CL94" s="71" t="s">
        <v>1</v>
      </c>
    </row>
    <row r="95" spans="1:91" s="6" customFormat="1" ht="24.75" customHeight="1">
      <c r="A95" s="73" t="s">
        <v>76</v>
      </c>
      <c r="B95" s="74"/>
      <c r="C95" s="75"/>
      <c r="D95" s="223" t="s">
        <v>77</v>
      </c>
      <c r="E95" s="223"/>
      <c r="F95" s="223"/>
      <c r="G95" s="223"/>
      <c r="H95" s="223"/>
      <c r="I95" s="76"/>
      <c r="J95" s="223" t="s">
        <v>78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'SO 101_r03 - Odvedení pov...'!J30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77" t="s">
        <v>79</v>
      </c>
      <c r="AR95" s="74"/>
      <c r="AS95" s="78">
        <v>0</v>
      </c>
      <c r="AT95" s="79">
        <f>ROUND(SUM(AV95:AW95),2)</f>
        <v>0</v>
      </c>
      <c r="AU95" s="80">
        <f>'SO 101_r03 - Odvedení pov...'!P122</f>
        <v>0</v>
      </c>
      <c r="AV95" s="79">
        <f>'SO 101_r03 - Odvedení pov...'!J33</f>
        <v>0</v>
      </c>
      <c r="AW95" s="79">
        <f>'SO 101_r03 - Odvedení pov...'!J34</f>
        <v>0</v>
      </c>
      <c r="AX95" s="79">
        <f>'SO 101_r03 - Odvedení pov...'!J35</f>
        <v>0</v>
      </c>
      <c r="AY95" s="79">
        <f>'SO 101_r03 - Odvedení pov...'!J36</f>
        <v>0</v>
      </c>
      <c r="AZ95" s="79">
        <f>'SO 101_r03 - Odvedení pov...'!F33</f>
        <v>0</v>
      </c>
      <c r="BA95" s="79">
        <f>'SO 101_r03 - Odvedení pov...'!F34</f>
        <v>0</v>
      </c>
      <c r="BB95" s="79">
        <f>'SO 101_r03 - Odvedení pov...'!F35</f>
        <v>0</v>
      </c>
      <c r="BC95" s="79">
        <f>'SO 101_r03 - Odvedení pov...'!F36</f>
        <v>0</v>
      </c>
      <c r="BD95" s="81">
        <f>'SO 101_r03 - Odvedení pov...'!F37</f>
        <v>0</v>
      </c>
      <c r="BT95" s="82" t="s">
        <v>80</v>
      </c>
      <c r="BV95" s="82" t="s">
        <v>74</v>
      </c>
      <c r="BW95" s="82" t="s">
        <v>81</v>
      </c>
      <c r="BX95" s="82" t="s">
        <v>5</v>
      </c>
      <c r="CL95" s="82" t="s">
        <v>1</v>
      </c>
      <c r="CM95" s="82" t="s">
        <v>82</v>
      </c>
    </row>
    <row r="96" spans="1:91" s="1" customFormat="1" ht="30" customHeight="1">
      <c r="B96" s="31"/>
      <c r="AR96" s="31"/>
    </row>
    <row r="97" spans="2:44" s="1" customFormat="1" ht="6.9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hD3rLFfRG9+Hp2bccTxZQXsSGY5DrbnLMzw66oAJuzZQoJNt2gAnMoVgSvKwlHSBpkTO286/KgZXuWRPajMNqQ==" saltValue="eFwP78MmKj/9j3//In5Onmupr6fQ7psNlCco5Am/UuJqSKGVOblFrDELpvE4saO6I3CWWqw6i/awzDcm3JcC0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101_r03 - Odvedení p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6" t="s">
        <v>81</v>
      </c>
      <c r="AZ2" s="83" t="s">
        <v>83</v>
      </c>
      <c r="BA2" s="83" t="s">
        <v>84</v>
      </c>
      <c r="BB2" s="83" t="s">
        <v>85</v>
      </c>
      <c r="BC2" s="83" t="s">
        <v>86</v>
      </c>
      <c r="BD2" s="83" t="s">
        <v>82</v>
      </c>
    </row>
    <row r="3" spans="2:5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  <c r="AZ3" s="83" t="s">
        <v>87</v>
      </c>
      <c r="BA3" s="83" t="s">
        <v>88</v>
      </c>
      <c r="BB3" s="83" t="s">
        <v>89</v>
      </c>
      <c r="BC3" s="83" t="s">
        <v>90</v>
      </c>
      <c r="BD3" s="83" t="s">
        <v>82</v>
      </c>
    </row>
    <row r="4" spans="2:56" ht="24.9" customHeight="1">
      <c r="B4" s="19"/>
      <c r="D4" s="20" t="s">
        <v>91</v>
      </c>
      <c r="L4" s="19"/>
      <c r="M4" s="84" t="s">
        <v>10</v>
      </c>
      <c r="AT4" s="16" t="s">
        <v>4</v>
      </c>
      <c r="AZ4" s="83" t="s">
        <v>92</v>
      </c>
      <c r="BA4" s="83" t="s">
        <v>93</v>
      </c>
      <c r="BB4" s="83" t="s">
        <v>89</v>
      </c>
      <c r="BC4" s="83" t="s">
        <v>94</v>
      </c>
      <c r="BD4" s="83" t="s">
        <v>82</v>
      </c>
    </row>
    <row r="5" spans="2:56" ht="6.9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26" t="str">
        <f>'Rekapitulace stavby'!K6</f>
        <v>Bobrová</v>
      </c>
      <c r="F7" s="227"/>
      <c r="G7" s="227"/>
      <c r="H7" s="227"/>
      <c r="L7" s="19"/>
    </row>
    <row r="8" spans="2:56" s="1" customFormat="1" ht="12" customHeight="1">
      <c r="B8" s="31"/>
      <c r="D8" s="26" t="s">
        <v>95</v>
      </c>
      <c r="L8" s="31"/>
    </row>
    <row r="9" spans="2:56" s="1" customFormat="1" ht="16.5" customHeight="1">
      <c r="B9" s="31"/>
      <c r="E9" s="207" t="s">
        <v>96</v>
      </c>
      <c r="F9" s="228"/>
      <c r="G9" s="228"/>
      <c r="H9" s="228"/>
      <c r="L9" s="31"/>
    </row>
    <row r="10" spans="2:56" s="1" customFormat="1" ht="10.199999999999999">
      <c r="B10" s="31"/>
      <c r="L10" s="31"/>
    </row>
    <row r="11" spans="2:5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5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45717</v>
      </c>
      <c r="L12" s="31"/>
    </row>
    <row r="13" spans="2:56" s="1" customFormat="1" ht="10.8" customHeight="1">
      <c r="B13" s="31"/>
      <c r="L13" s="31"/>
    </row>
    <row r="14" spans="2:56" s="1" customFormat="1" ht="12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5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56" s="1" customFormat="1" ht="6.9" customHeight="1">
      <c r="B16" s="31"/>
      <c r="L16" s="31"/>
    </row>
    <row r="17" spans="2:12" s="1" customFormat="1" ht="12" customHeight="1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9" t="str">
        <f>'Rekapitulace stavby'!E14</f>
        <v>Vyplň údaj</v>
      </c>
      <c r="F18" s="191"/>
      <c r="G18" s="191"/>
      <c r="H18" s="191"/>
      <c r="I18" s="26" t="s">
        <v>25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5"/>
      <c r="E27" s="196" t="s">
        <v>1</v>
      </c>
      <c r="F27" s="196"/>
      <c r="G27" s="196"/>
      <c r="H27" s="196"/>
      <c r="L27" s="85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6" t="s">
        <v>32</v>
      </c>
      <c r="J30" s="65">
        <f>ROUND(J122,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" customHeight="1">
      <c r="B33" s="31"/>
      <c r="D33" s="54" t="s">
        <v>36</v>
      </c>
      <c r="E33" s="26" t="s">
        <v>37</v>
      </c>
      <c r="F33" s="87">
        <f>ROUND((SUM(BE122:BE190)),  2)</f>
        <v>0</v>
      </c>
      <c r="I33" s="88">
        <v>0.21</v>
      </c>
      <c r="J33" s="87">
        <f>ROUND(((SUM(BE122:BE190))*I33),  2)</f>
        <v>0</v>
      </c>
      <c r="L33" s="31"/>
    </row>
    <row r="34" spans="2:12" s="1" customFormat="1" ht="14.4" customHeight="1">
      <c r="B34" s="31"/>
      <c r="E34" s="26" t="s">
        <v>38</v>
      </c>
      <c r="F34" s="87">
        <f>ROUND((SUM(BF122:BF190)),  2)</f>
        <v>0</v>
      </c>
      <c r="I34" s="88">
        <v>0.12</v>
      </c>
      <c r="J34" s="87">
        <f>ROUND(((SUM(BF122:BF190))*I34),  2)</f>
        <v>0</v>
      </c>
      <c r="L34" s="31"/>
    </row>
    <row r="35" spans="2:12" s="1" customFormat="1" ht="14.4" hidden="1" customHeight="1">
      <c r="B35" s="31"/>
      <c r="E35" s="26" t="s">
        <v>39</v>
      </c>
      <c r="F35" s="87">
        <f>ROUND((SUM(BG122:BG190)),  2)</f>
        <v>0</v>
      </c>
      <c r="I35" s="88">
        <v>0.21</v>
      </c>
      <c r="J35" s="87">
        <f>0</f>
        <v>0</v>
      </c>
      <c r="L35" s="31"/>
    </row>
    <row r="36" spans="2:12" s="1" customFormat="1" ht="14.4" hidden="1" customHeight="1">
      <c r="B36" s="31"/>
      <c r="E36" s="26" t="s">
        <v>40</v>
      </c>
      <c r="F36" s="87">
        <f>ROUND((SUM(BH122:BH190)),  2)</f>
        <v>0</v>
      </c>
      <c r="I36" s="88">
        <v>0.12</v>
      </c>
      <c r="J36" s="87">
        <f>0</f>
        <v>0</v>
      </c>
      <c r="L36" s="31"/>
    </row>
    <row r="37" spans="2:12" s="1" customFormat="1" ht="14.4" hidden="1" customHeight="1">
      <c r="B37" s="31"/>
      <c r="E37" s="26" t="s">
        <v>41</v>
      </c>
      <c r="F37" s="87">
        <f>ROUND((SUM(BI122:BI190)),  2)</f>
        <v>0</v>
      </c>
      <c r="I37" s="88">
        <v>0</v>
      </c>
      <c r="J37" s="87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35" customHeight="1">
      <c r="B39" s="31"/>
      <c r="C39" s="89"/>
      <c r="D39" s="90" t="s">
        <v>42</v>
      </c>
      <c r="E39" s="56"/>
      <c r="F39" s="56"/>
      <c r="G39" s="91" t="s">
        <v>43</v>
      </c>
      <c r="H39" s="92" t="s">
        <v>44</v>
      </c>
      <c r="I39" s="56"/>
      <c r="J39" s="93">
        <f>SUM(J30:J37)</f>
        <v>0</v>
      </c>
      <c r="K39" s="94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 ht="10.199999999999999">
      <c r="B51" s="19"/>
      <c r="L51" s="19"/>
    </row>
    <row r="52" spans="2:12" ht="10.199999999999999">
      <c r="B52" s="19"/>
      <c r="L52" s="19"/>
    </row>
    <row r="53" spans="2:12" ht="10.199999999999999">
      <c r="B53" s="19"/>
      <c r="L53" s="19"/>
    </row>
    <row r="54" spans="2:12" ht="10.199999999999999">
      <c r="B54" s="19"/>
      <c r="L54" s="19"/>
    </row>
    <row r="55" spans="2:12" ht="10.199999999999999">
      <c r="B55" s="19"/>
      <c r="L55" s="19"/>
    </row>
    <row r="56" spans="2:12" ht="10.199999999999999">
      <c r="B56" s="19"/>
      <c r="L56" s="19"/>
    </row>
    <row r="57" spans="2:12" ht="10.199999999999999">
      <c r="B57" s="19"/>
      <c r="L57" s="19"/>
    </row>
    <row r="58" spans="2:12" ht="10.199999999999999">
      <c r="B58" s="19"/>
      <c r="L58" s="19"/>
    </row>
    <row r="59" spans="2:12" ht="10.199999999999999">
      <c r="B59" s="19"/>
      <c r="L59" s="19"/>
    </row>
    <row r="60" spans="2:12" ht="10.199999999999999">
      <c r="B60" s="19"/>
      <c r="L60" s="19"/>
    </row>
    <row r="61" spans="2:12" s="1" customFormat="1" ht="13.2">
      <c r="B61" s="31"/>
      <c r="D61" s="42" t="s">
        <v>47</v>
      </c>
      <c r="E61" s="33"/>
      <c r="F61" s="95" t="s">
        <v>48</v>
      </c>
      <c r="G61" s="42" t="s">
        <v>47</v>
      </c>
      <c r="H61" s="33"/>
      <c r="I61" s="33"/>
      <c r="J61" s="96" t="s">
        <v>48</v>
      </c>
      <c r="K61" s="33"/>
      <c r="L61" s="31"/>
    </row>
    <row r="62" spans="2:12" ht="10.199999999999999">
      <c r="B62" s="19"/>
      <c r="L62" s="19"/>
    </row>
    <row r="63" spans="2:12" ht="10.199999999999999">
      <c r="B63" s="19"/>
      <c r="L63" s="19"/>
    </row>
    <row r="64" spans="2:12" ht="10.199999999999999">
      <c r="B64" s="19"/>
      <c r="L64" s="19"/>
    </row>
    <row r="65" spans="2:12" s="1" customFormat="1" ht="13.2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 ht="10.199999999999999">
      <c r="B66" s="19"/>
      <c r="L66" s="19"/>
    </row>
    <row r="67" spans="2:12" ht="10.199999999999999">
      <c r="B67" s="19"/>
      <c r="L67" s="19"/>
    </row>
    <row r="68" spans="2:12" ht="10.199999999999999">
      <c r="B68" s="19"/>
      <c r="L68" s="19"/>
    </row>
    <row r="69" spans="2:12" ht="10.199999999999999">
      <c r="B69" s="19"/>
      <c r="L69" s="19"/>
    </row>
    <row r="70" spans="2:12" ht="10.199999999999999">
      <c r="B70" s="19"/>
      <c r="L70" s="19"/>
    </row>
    <row r="71" spans="2:12" ht="10.199999999999999">
      <c r="B71" s="19"/>
      <c r="L71" s="19"/>
    </row>
    <row r="72" spans="2:12" ht="10.199999999999999">
      <c r="B72" s="19"/>
      <c r="L72" s="19"/>
    </row>
    <row r="73" spans="2:12" ht="10.199999999999999">
      <c r="B73" s="19"/>
      <c r="L73" s="19"/>
    </row>
    <row r="74" spans="2:12" ht="10.199999999999999">
      <c r="B74" s="19"/>
      <c r="L74" s="19"/>
    </row>
    <row r="75" spans="2:12" ht="10.199999999999999">
      <c r="B75" s="19"/>
      <c r="L75" s="19"/>
    </row>
    <row r="76" spans="2:12" s="1" customFormat="1" ht="13.2">
      <c r="B76" s="31"/>
      <c r="D76" s="42" t="s">
        <v>47</v>
      </c>
      <c r="E76" s="33"/>
      <c r="F76" s="95" t="s">
        <v>48</v>
      </c>
      <c r="G76" s="42" t="s">
        <v>47</v>
      </c>
      <c r="H76" s="33"/>
      <c r="I76" s="33"/>
      <c r="J76" s="96" t="s">
        <v>48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97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6" t="str">
        <f>E7</f>
        <v>Bobrová</v>
      </c>
      <c r="F85" s="227"/>
      <c r="G85" s="227"/>
      <c r="H85" s="227"/>
      <c r="L85" s="31"/>
    </row>
    <row r="86" spans="2:47" s="1" customFormat="1" ht="12" customHeight="1">
      <c r="B86" s="31"/>
      <c r="C86" s="26" t="s">
        <v>95</v>
      </c>
      <c r="L86" s="31"/>
    </row>
    <row r="87" spans="2:47" s="1" customFormat="1" ht="16.5" customHeight="1">
      <c r="B87" s="31"/>
      <c r="E87" s="207" t="str">
        <f>E9</f>
        <v>SO 101_r03 - Odvedení povrchových vod - oprava a doplnění</v>
      </c>
      <c r="F87" s="228"/>
      <c r="G87" s="228"/>
      <c r="H87" s="228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45717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15" customHeight="1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97" t="s">
        <v>98</v>
      </c>
      <c r="D94" s="89"/>
      <c r="E94" s="89"/>
      <c r="F94" s="89"/>
      <c r="G94" s="89"/>
      <c r="H94" s="89"/>
      <c r="I94" s="89"/>
      <c r="J94" s="98" t="s">
        <v>99</v>
      </c>
      <c r="K94" s="89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99" t="s">
        <v>100</v>
      </c>
      <c r="J96" s="65">
        <f>J122</f>
        <v>0</v>
      </c>
      <c r="L96" s="31"/>
      <c r="AU96" s="16" t="s">
        <v>101</v>
      </c>
    </row>
    <row r="97" spans="2:12" s="8" customFormat="1" ht="24.9" customHeight="1">
      <c r="B97" s="100"/>
      <c r="D97" s="101" t="s">
        <v>102</v>
      </c>
      <c r="E97" s="102"/>
      <c r="F97" s="102"/>
      <c r="G97" s="102"/>
      <c r="H97" s="102"/>
      <c r="I97" s="102"/>
      <c r="J97" s="103">
        <f>J123</f>
        <v>0</v>
      </c>
      <c r="L97" s="100"/>
    </row>
    <row r="98" spans="2:12" s="9" customFormat="1" ht="19.95" customHeight="1">
      <c r="B98" s="104"/>
      <c r="D98" s="105" t="s">
        <v>103</v>
      </c>
      <c r="E98" s="106"/>
      <c r="F98" s="106"/>
      <c r="G98" s="106"/>
      <c r="H98" s="106"/>
      <c r="I98" s="106"/>
      <c r="J98" s="107">
        <f>J124</f>
        <v>0</v>
      </c>
      <c r="L98" s="104"/>
    </row>
    <row r="99" spans="2:12" s="9" customFormat="1" ht="19.95" customHeight="1">
      <c r="B99" s="104"/>
      <c r="D99" s="105" t="s">
        <v>104</v>
      </c>
      <c r="E99" s="106"/>
      <c r="F99" s="106"/>
      <c r="G99" s="106"/>
      <c r="H99" s="106"/>
      <c r="I99" s="106"/>
      <c r="J99" s="107">
        <f>J146</f>
        <v>0</v>
      </c>
      <c r="L99" s="104"/>
    </row>
    <row r="100" spans="2:12" s="9" customFormat="1" ht="19.95" customHeight="1">
      <c r="B100" s="104"/>
      <c r="D100" s="105" t="s">
        <v>105</v>
      </c>
      <c r="E100" s="106"/>
      <c r="F100" s="106"/>
      <c r="G100" s="106"/>
      <c r="H100" s="106"/>
      <c r="I100" s="106"/>
      <c r="J100" s="107">
        <f>J166</f>
        <v>0</v>
      </c>
      <c r="L100" s="104"/>
    </row>
    <row r="101" spans="2:12" s="9" customFormat="1" ht="19.95" customHeight="1">
      <c r="B101" s="104"/>
      <c r="D101" s="105" t="s">
        <v>106</v>
      </c>
      <c r="E101" s="106"/>
      <c r="F101" s="106"/>
      <c r="G101" s="106"/>
      <c r="H101" s="106"/>
      <c r="I101" s="106"/>
      <c r="J101" s="107">
        <f>J186</f>
        <v>0</v>
      </c>
      <c r="L101" s="104"/>
    </row>
    <row r="102" spans="2:12" s="9" customFormat="1" ht="19.95" customHeight="1">
      <c r="B102" s="104"/>
      <c r="D102" s="105" t="s">
        <v>107</v>
      </c>
      <c r="E102" s="106"/>
      <c r="F102" s="106"/>
      <c r="G102" s="106"/>
      <c r="H102" s="106"/>
      <c r="I102" s="106"/>
      <c r="J102" s="107">
        <f>J189</f>
        <v>0</v>
      </c>
      <c r="L102" s="104"/>
    </row>
    <row r="103" spans="2:12" s="1" customFormat="1" ht="21.75" customHeight="1">
      <c r="B103" s="31"/>
      <c r="L103" s="31"/>
    </row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" customHeight="1">
      <c r="B109" s="31"/>
      <c r="C109" s="20" t="s">
        <v>108</v>
      </c>
      <c r="L109" s="31"/>
    </row>
    <row r="110" spans="2:12" s="1" customFormat="1" ht="6.9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6" t="str">
        <f>E7</f>
        <v>Bobrová</v>
      </c>
      <c r="F112" s="227"/>
      <c r="G112" s="227"/>
      <c r="H112" s="227"/>
      <c r="L112" s="31"/>
    </row>
    <row r="113" spans="2:65" s="1" customFormat="1" ht="12" customHeight="1">
      <c r="B113" s="31"/>
      <c r="C113" s="26" t="s">
        <v>95</v>
      </c>
      <c r="L113" s="31"/>
    </row>
    <row r="114" spans="2:65" s="1" customFormat="1" ht="16.5" customHeight="1">
      <c r="B114" s="31"/>
      <c r="E114" s="207" t="str">
        <f>E9</f>
        <v>SO 101_r03 - Odvedení povrchových vod - oprava a doplnění</v>
      </c>
      <c r="F114" s="228"/>
      <c r="G114" s="228"/>
      <c r="H114" s="228"/>
      <c r="L114" s="31"/>
    </row>
    <row r="115" spans="2:65" s="1" customFormat="1" ht="6.9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 xml:space="preserve"> </v>
      </c>
      <c r="I116" s="26" t="s">
        <v>22</v>
      </c>
      <c r="J116" s="51">
        <f>IF(J12="","",J12)</f>
        <v>45717</v>
      </c>
      <c r="L116" s="31"/>
    </row>
    <row r="117" spans="2:65" s="1" customFormat="1" ht="6.9" customHeight="1">
      <c r="B117" s="31"/>
      <c r="L117" s="31"/>
    </row>
    <row r="118" spans="2:65" s="1" customFormat="1" ht="15.15" customHeight="1">
      <c r="B118" s="31"/>
      <c r="C118" s="26" t="s">
        <v>23</v>
      </c>
      <c r="F118" s="24" t="str">
        <f>E15</f>
        <v xml:space="preserve"> </v>
      </c>
      <c r="I118" s="26" t="s">
        <v>28</v>
      </c>
      <c r="J118" s="29" t="str">
        <f>E21</f>
        <v xml:space="preserve"> </v>
      </c>
      <c r="L118" s="31"/>
    </row>
    <row r="119" spans="2:65" s="1" customFormat="1" ht="15.15" customHeight="1">
      <c r="B119" s="31"/>
      <c r="C119" s="26" t="s">
        <v>26</v>
      </c>
      <c r="F119" s="24" t="str">
        <f>IF(E18="","",E18)</f>
        <v>Vyplň údaj</v>
      </c>
      <c r="I119" s="26" t="s">
        <v>30</v>
      </c>
      <c r="J119" s="29" t="str">
        <f>E24</f>
        <v xml:space="preserve"> 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08"/>
      <c r="C121" s="109" t="s">
        <v>109</v>
      </c>
      <c r="D121" s="110" t="s">
        <v>57</v>
      </c>
      <c r="E121" s="110" t="s">
        <v>53</v>
      </c>
      <c r="F121" s="110" t="s">
        <v>54</v>
      </c>
      <c r="G121" s="110" t="s">
        <v>110</v>
      </c>
      <c r="H121" s="110" t="s">
        <v>111</v>
      </c>
      <c r="I121" s="110" t="s">
        <v>112</v>
      </c>
      <c r="J121" s="111" t="s">
        <v>99</v>
      </c>
      <c r="K121" s="112" t="s">
        <v>113</v>
      </c>
      <c r="L121" s="108"/>
      <c r="M121" s="58" t="s">
        <v>1</v>
      </c>
      <c r="N121" s="59" t="s">
        <v>36</v>
      </c>
      <c r="O121" s="59" t="s">
        <v>114</v>
      </c>
      <c r="P121" s="59" t="s">
        <v>115</v>
      </c>
      <c r="Q121" s="59" t="s">
        <v>116</v>
      </c>
      <c r="R121" s="59" t="s">
        <v>117</v>
      </c>
      <c r="S121" s="59" t="s">
        <v>118</v>
      </c>
      <c r="T121" s="60" t="s">
        <v>119</v>
      </c>
    </row>
    <row r="122" spans="2:65" s="1" customFormat="1" ht="22.8" customHeight="1">
      <c r="B122" s="31"/>
      <c r="C122" s="63" t="s">
        <v>120</v>
      </c>
      <c r="J122" s="113">
        <f>BK122</f>
        <v>0</v>
      </c>
      <c r="L122" s="31"/>
      <c r="M122" s="61"/>
      <c r="N122" s="52"/>
      <c r="O122" s="52"/>
      <c r="P122" s="114">
        <f>P123</f>
        <v>0</v>
      </c>
      <c r="Q122" s="52"/>
      <c r="R122" s="114">
        <f>R123</f>
        <v>404.47971875000002</v>
      </c>
      <c r="S122" s="52"/>
      <c r="T122" s="115">
        <f>T123</f>
        <v>0</v>
      </c>
      <c r="AT122" s="16" t="s">
        <v>71</v>
      </c>
      <c r="AU122" s="16" t="s">
        <v>101</v>
      </c>
      <c r="BK122" s="116">
        <f>BK123</f>
        <v>0</v>
      </c>
    </row>
    <row r="123" spans="2:65" s="11" customFormat="1" ht="25.95" customHeight="1">
      <c r="B123" s="117"/>
      <c r="D123" s="118" t="s">
        <v>71</v>
      </c>
      <c r="E123" s="119" t="s">
        <v>121</v>
      </c>
      <c r="F123" s="119" t="s">
        <v>122</v>
      </c>
      <c r="I123" s="120"/>
      <c r="J123" s="121">
        <f>BK123</f>
        <v>0</v>
      </c>
      <c r="L123" s="117"/>
      <c r="M123" s="122"/>
      <c r="P123" s="123">
        <f>P124+P146+P166+P186+P189</f>
        <v>0</v>
      </c>
      <c r="R123" s="123">
        <f>R124+R146+R166+R186+R189</f>
        <v>404.47971875000002</v>
      </c>
      <c r="T123" s="124">
        <f>T124+T146+T166+T186+T189</f>
        <v>0</v>
      </c>
      <c r="AR123" s="118" t="s">
        <v>80</v>
      </c>
      <c r="AT123" s="125" t="s">
        <v>71</v>
      </c>
      <c r="AU123" s="125" t="s">
        <v>72</v>
      </c>
      <c r="AY123" s="118" t="s">
        <v>123</v>
      </c>
      <c r="BK123" s="126">
        <f>BK124+BK146+BK166+BK186+BK189</f>
        <v>0</v>
      </c>
    </row>
    <row r="124" spans="2:65" s="11" customFormat="1" ht="22.8" customHeight="1">
      <c r="B124" s="117"/>
      <c r="D124" s="118" t="s">
        <v>71</v>
      </c>
      <c r="E124" s="127" t="s">
        <v>80</v>
      </c>
      <c r="F124" s="127" t="s">
        <v>124</v>
      </c>
      <c r="I124" s="120"/>
      <c r="J124" s="128">
        <f>BK124</f>
        <v>0</v>
      </c>
      <c r="L124" s="117"/>
      <c r="M124" s="122"/>
      <c r="P124" s="123">
        <f>SUM(P125:P145)</f>
        <v>0</v>
      </c>
      <c r="R124" s="123">
        <f>SUM(R125:R145)</f>
        <v>3.6669999999999997E-3</v>
      </c>
      <c r="T124" s="124">
        <f>SUM(T125:T145)</f>
        <v>0</v>
      </c>
      <c r="AR124" s="118" t="s">
        <v>80</v>
      </c>
      <c r="AT124" s="125" t="s">
        <v>71</v>
      </c>
      <c r="AU124" s="125" t="s">
        <v>80</v>
      </c>
      <c r="AY124" s="118" t="s">
        <v>123</v>
      </c>
      <c r="BK124" s="126">
        <f>SUM(BK125:BK145)</f>
        <v>0</v>
      </c>
    </row>
    <row r="125" spans="2:65" s="1" customFormat="1" ht="16.5" customHeight="1">
      <c r="B125" s="31"/>
      <c r="C125" s="129" t="s">
        <v>80</v>
      </c>
      <c r="D125" s="129" t="s">
        <v>125</v>
      </c>
      <c r="E125" s="130" t="s">
        <v>126</v>
      </c>
      <c r="F125" s="131" t="s">
        <v>127</v>
      </c>
      <c r="G125" s="132" t="s">
        <v>89</v>
      </c>
      <c r="H125" s="133">
        <v>548.70000000000005</v>
      </c>
      <c r="I125" s="134"/>
      <c r="J125" s="135">
        <f>ROUND(I125*H125,2)</f>
        <v>0</v>
      </c>
      <c r="K125" s="136"/>
      <c r="L125" s="31"/>
      <c r="M125" s="137" t="s">
        <v>1</v>
      </c>
      <c r="N125" s="138" t="s">
        <v>37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128</v>
      </c>
      <c r="AT125" s="141" t="s">
        <v>125</v>
      </c>
      <c r="AU125" s="141" t="s">
        <v>82</v>
      </c>
      <c r="AY125" s="16" t="s">
        <v>123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6" t="s">
        <v>80</v>
      </c>
      <c r="BK125" s="142">
        <f>ROUND(I125*H125,2)</f>
        <v>0</v>
      </c>
      <c r="BL125" s="16" t="s">
        <v>128</v>
      </c>
      <c r="BM125" s="141" t="s">
        <v>129</v>
      </c>
    </row>
    <row r="126" spans="2:65" s="12" customFormat="1" ht="10.199999999999999">
      <c r="B126" s="143"/>
      <c r="D126" s="144" t="s">
        <v>130</v>
      </c>
      <c r="E126" s="145" t="s">
        <v>131</v>
      </c>
      <c r="F126" s="146" t="s">
        <v>132</v>
      </c>
      <c r="H126" s="147">
        <v>548.70000000000005</v>
      </c>
      <c r="I126" s="148"/>
      <c r="L126" s="143"/>
      <c r="M126" s="149"/>
      <c r="T126" s="150"/>
      <c r="AT126" s="145" t="s">
        <v>130</v>
      </c>
      <c r="AU126" s="145" t="s">
        <v>82</v>
      </c>
      <c r="AV126" s="12" t="s">
        <v>82</v>
      </c>
      <c r="AW126" s="12" t="s">
        <v>29</v>
      </c>
      <c r="AX126" s="12" t="s">
        <v>80</v>
      </c>
      <c r="AY126" s="145" t="s">
        <v>123</v>
      </c>
    </row>
    <row r="127" spans="2:65" s="1" customFormat="1" ht="21.75" customHeight="1">
      <c r="B127" s="31"/>
      <c r="C127" s="129" t="s">
        <v>82</v>
      </c>
      <c r="D127" s="129" t="s">
        <v>125</v>
      </c>
      <c r="E127" s="130" t="s">
        <v>133</v>
      </c>
      <c r="F127" s="131" t="s">
        <v>134</v>
      </c>
      <c r="G127" s="132" t="s">
        <v>85</v>
      </c>
      <c r="H127" s="133">
        <v>443.63</v>
      </c>
      <c r="I127" s="134"/>
      <c r="J127" s="135">
        <f>ROUND(I127*H127,2)</f>
        <v>0</v>
      </c>
      <c r="K127" s="136"/>
      <c r="L127" s="31"/>
      <c r="M127" s="137" t="s">
        <v>1</v>
      </c>
      <c r="N127" s="138" t="s">
        <v>37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128</v>
      </c>
      <c r="AT127" s="141" t="s">
        <v>125</v>
      </c>
      <c r="AU127" s="141" t="s">
        <v>82</v>
      </c>
      <c r="AY127" s="16" t="s">
        <v>123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6" t="s">
        <v>80</v>
      </c>
      <c r="BK127" s="142">
        <f>ROUND(I127*H127,2)</f>
        <v>0</v>
      </c>
      <c r="BL127" s="16" t="s">
        <v>128</v>
      </c>
      <c r="BM127" s="141" t="s">
        <v>135</v>
      </c>
    </row>
    <row r="128" spans="2:65" s="12" customFormat="1" ht="10.199999999999999">
      <c r="B128" s="143"/>
      <c r="D128" s="144" t="s">
        <v>130</v>
      </c>
      <c r="E128" s="145" t="s">
        <v>83</v>
      </c>
      <c r="F128" s="146" t="s">
        <v>136</v>
      </c>
      <c r="H128" s="147">
        <v>443.63</v>
      </c>
      <c r="I128" s="148"/>
      <c r="L128" s="143"/>
      <c r="M128" s="149"/>
      <c r="T128" s="150"/>
      <c r="AT128" s="145" t="s">
        <v>130</v>
      </c>
      <c r="AU128" s="145" t="s">
        <v>82</v>
      </c>
      <c r="AV128" s="12" t="s">
        <v>82</v>
      </c>
      <c r="AW128" s="12" t="s">
        <v>29</v>
      </c>
      <c r="AX128" s="12" t="s">
        <v>80</v>
      </c>
      <c r="AY128" s="145" t="s">
        <v>123</v>
      </c>
    </row>
    <row r="129" spans="2:65" s="1" customFormat="1" ht="21.75" customHeight="1">
      <c r="B129" s="31"/>
      <c r="C129" s="129" t="s">
        <v>137</v>
      </c>
      <c r="D129" s="129" t="s">
        <v>125</v>
      </c>
      <c r="E129" s="130" t="s">
        <v>138</v>
      </c>
      <c r="F129" s="131" t="s">
        <v>139</v>
      </c>
      <c r="G129" s="132" t="s">
        <v>85</v>
      </c>
      <c r="H129" s="133">
        <v>295.75299999999999</v>
      </c>
      <c r="I129" s="134"/>
      <c r="J129" s="135">
        <f>ROUND(I129*H129,2)</f>
        <v>0</v>
      </c>
      <c r="K129" s="136"/>
      <c r="L129" s="31"/>
      <c r="M129" s="137" t="s">
        <v>1</v>
      </c>
      <c r="N129" s="138" t="s">
        <v>37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128</v>
      </c>
      <c r="AT129" s="141" t="s">
        <v>125</v>
      </c>
      <c r="AU129" s="141" t="s">
        <v>82</v>
      </c>
      <c r="AY129" s="16" t="s">
        <v>123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6" t="s">
        <v>80</v>
      </c>
      <c r="BK129" s="142">
        <f>ROUND(I129*H129,2)</f>
        <v>0</v>
      </c>
      <c r="BL129" s="16" t="s">
        <v>128</v>
      </c>
      <c r="BM129" s="141" t="s">
        <v>140</v>
      </c>
    </row>
    <row r="130" spans="2:65" s="12" customFormat="1" ht="10.199999999999999">
      <c r="B130" s="143"/>
      <c r="D130" s="144" t="s">
        <v>130</v>
      </c>
      <c r="E130" s="145" t="s">
        <v>1</v>
      </c>
      <c r="F130" s="146" t="s">
        <v>141</v>
      </c>
      <c r="H130" s="147">
        <v>295.75299999999999</v>
      </c>
      <c r="I130" s="148"/>
      <c r="L130" s="143"/>
      <c r="M130" s="149"/>
      <c r="T130" s="150"/>
      <c r="AT130" s="145" t="s">
        <v>130</v>
      </c>
      <c r="AU130" s="145" t="s">
        <v>82</v>
      </c>
      <c r="AV130" s="12" t="s">
        <v>82</v>
      </c>
      <c r="AW130" s="12" t="s">
        <v>29</v>
      </c>
      <c r="AX130" s="12" t="s">
        <v>72</v>
      </c>
      <c r="AY130" s="145" t="s">
        <v>123</v>
      </c>
    </row>
    <row r="131" spans="2:65" s="13" customFormat="1" ht="10.199999999999999">
      <c r="B131" s="151"/>
      <c r="D131" s="144" t="s">
        <v>130</v>
      </c>
      <c r="E131" s="152" t="s">
        <v>142</v>
      </c>
      <c r="F131" s="153" t="s">
        <v>143</v>
      </c>
      <c r="H131" s="154">
        <v>295.75299999999999</v>
      </c>
      <c r="I131" s="155"/>
      <c r="L131" s="151"/>
      <c r="M131" s="156"/>
      <c r="T131" s="157"/>
      <c r="AT131" s="152" t="s">
        <v>130</v>
      </c>
      <c r="AU131" s="152" t="s">
        <v>82</v>
      </c>
      <c r="AV131" s="13" t="s">
        <v>128</v>
      </c>
      <c r="AW131" s="13" t="s">
        <v>29</v>
      </c>
      <c r="AX131" s="13" t="s">
        <v>80</v>
      </c>
      <c r="AY131" s="152" t="s">
        <v>123</v>
      </c>
    </row>
    <row r="132" spans="2:65" s="1" customFormat="1" ht="16.5" customHeight="1">
      <c r="B132" s="31"/>
      <c r="C132" s="129" t="s">
        <v>128</v>
      </c>
      <c r="D132" s="129" t="s">
        <v>125</v>
      </c>
      <c r="E132" s="130" t="s">
        <v>144</v>
      </c>
      <c r="F132" s="131" t="s">
        <v>145</v>
      </c>
      <c r="G132" s="132" t="s">
        <v>85</v>
      </c>
      <c r="H132" s="133">
        <v>146.398</v>
      </c>
      <c r="I132" s="134"/>
      <c r="J132" s="135">
        <f>ROUND(I132*H132,2)</f>
        <v>0</v>
      </c>
      <c r="K132" s="136"/>
      <c r="L132" s="31"/>
      <c r="M132" s="137" t="s">
        <v>1</v>
      </c>
      <c r="N132" s="138" t="s">
        <v>37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128</v>
      </c>
      <c r="AT132" s="141" t="s">
        <v>125</v>
      </c>
      <c r="AU132" s="141" t="s">
        <v>82</v>
      </c>
      <c r="AY132" s="16" t="s">
        <v>123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6" t="s">
        <v>80</v>
      </c>
      <c r="BK132" s="142">
        <f>ROUND(I132*H132,2)</f>
        <v>0</v>
      </c>
      <c r="BL132" s="16" t="s">
        <v>128</v>
      </c>
      <c r="BM132" s="141" t="s">
        <v>146</v>
      </c>
    </row>
    <row r="133" spans="2:65" s="12" customFormat="1" ht="10.199999999999999">
      <c r="B133" s="143"/>
      <c r="D133" s="144" t="s">
        <v>130</v>
      </c>
      <c r="E133" s="145" t="s">
        <v>1</v>
      </c>
      <c r="F133" s="146" t="s">
        <v>147</v>
      </c>
      <c r="H133" s="147">
        <v>146.398</v>
      </c>
      <c r="I133" s="148"/>
      <c r="L133" s="143"/>
      <c r="M133" s="149"/>
      <c r="T133" s="150"/>
      <c r="AT133" s="145" t="s">
        <v>130</v>
      </c>
      <c r="AU133" s="145" t="s">
        <v>82</v>
      </c>
      <c r="AV133" s="12" t="s">
        <v>82</v>
      </c>
      <c r="AW133" s="12" t="s">
        <v>29</v>
      </c>
      <c r="AX133" s="12" t="s">
        <v>72</v>
      </c>
      <c r="AY133" s="145" t="s">
        <v>123</v>
      </c>
    </row>
    <row r="134" spans="2:65" s="13" customFormat="1" ht="10.199999999999999">
      <c r="B134" s="151"/>
      <c r="D134" s="144" t="s">
        <v>130</v>
      </c>
      <c r="E134" s="152" t="s">
        <v>1</v>
      </c>
      <c r="F134" s="153" t="s">
        <v>143</v>
      </c>
      <c r="H134" s="154">
        <v>146.398</v>
      </c>
      <c r="I134" s="155"/>
      <c r="L134" s="151"/>
      <c r="M134" s="156"/>
      <c r="T134" s="157"/>
      <c r="AT134" s="152" t="s">
        <v>130</v>
      </c>
      <c r="AU134" s="152" t="s">
        <v>82</v>
      </c>
      <c r="AV134" s="13" t="s">
        <v>128</v>
      </c>
      <c r="AW134" s="13" t="s">
        <v>29</v>
      </c>
      <c r="AX134" s="13" t="s">
        <v>80</v>
      </c>
      <c r="AY134" s="152" t="s">
        <v>123</v>
      </c>
    </row>
    <row r="135" spans="2:65" s="1" customFormat="1" ht="16.5" customHeight="1">
      <c r="B135" s="31"/>
      <c r="C135" s="129" t="s">
        <v>148</v>
      </c>
      <c r="D135" s="129" t="s">
        <v>125</v>
      </c>
      <c r="E135" s="130" t="s">
        <v>149</v>
      </c>
      <c r="F135" s="131" t="s">
        <v>150</v>
      </c>
      <c r="G135" s="132" t="s">
        <v>85</v>
      </c>
      <c r="H135" s="133">
        <v>146.398</v>
      </c>
      <c r="I135" s="134"/>
      <c r="J135" s="135">
        <f>ROUND(I135*H135,2)</f>
        <v>0</v>
      </c>
      <c r="K135" s="136"/>
      <c r="L135" s="31"/>
      <c r="M135" s="137" t="s">
        <v>1</v>
      </c>
      <c r="N135" s="138" t="s">
        <v>37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128</v>
      </c>
      <c r="AT135" s="141" t="s">
        <v>125</v>
      </c>
      <c r="AU135" s="141" t="s">
        <v>82</v>
      </c>
      <c r="AY135" s="16" t="s">
        <v>123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6" t="s">
        <v>80</v>
      </c>
      <c r="BK135" s="142">
        <f>ROUND(I135*H135,2)</f>
        <v>0</v>
      </c>
      <c r="BL135" s="16" t="s">
        <v>128</v>
      </c>
      <c r="BM135" s="141" t="s">
        <v>151</v>
      </c>
    </row>
    <row r="136" spans="2:65" s="12" customFormat="1" ht="10.199999999999999">
      <c r="B136" s="143"/>
      <c r="D136" s="144" t="s">
        <v>130</v>
      </c>
      <c r="E136" s="145" t="s">
        <v>1</v>
      </c>
      <c r="F136" s="146" t="s">
        <v>147</v>
      </c>
      <c r="H136" s="147">
        <v>146.398</v>
      </c>
      <c r="I136" s="148"/>
      <c r="L136" s="143"/>
      <c r="M136" s="149"/>
      <c r="T136" s="150"/>
      <c r="AT136" s="145" t="s">
        <v>130</v>
      </c>
      <c r="AU136" s="145" t="s">
        <v>82</v>
      </c>
      <c r="AV136" s="12" t="s">
        <v>82</v>
      </c>
      <c r="AW136" s="12" t="s">
        <v>29</v>
      </c>
      <c r="AX136" s="12" t="s">
        <v>80</v>
      </c>
      <c r="AY136" s="145" t="s">
        <v>123</v>
      </c>
    </row>
    <row r="137" spans="2:65" s="1" customFormat="1" ht="16.5" customHeight="1">
      <c r="B137" s="31"/>
      <c r="C137" s="129" t="s">
        <v>152</v>
      </c>
      <c r="D137" s="129" t="s">
        <v>125</v>
      </c>
      <c r="E137" s="130" t="s">
        <v>153</v>
      </c>
      <c r="F137" s="131" t="s">
        <v>154</v>
      </c>
      <c r="G137" s="132" t="s">
        <v>85</v>
      </c>
      <c r="H137" s="133">
        <v>146.398</v>
      </c>
      <c r="I137" s="134"/>
      <c r="J137" s="135">
        <f>ROUND(I137*H137,2)</f>
        <v>0</v>
      </c>
      <c r="K137" s="136"/>
      <c r="L137" s="31"/>
      <c r="M137" s="137" t="s">
        <v>1</v>
      </c>
      <c r="N137" s="138" t="s">
        <v>37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128</v>
      </c>
      <c r="AT137" s="141" t="s">
        <v>125</v>
      </c>
      <c r="AU137" s="141" t="s">
        <v>82</v>
      </c>
      <c r="AY137" s="16" t="s">
        <v>123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6" t="s">
        <v>80</v>
      </c>
      <c r="BK137" s="142">
        <f>ROUND(I137*H137,2)</f>
        <v>0</v>
      </c>
      <c r="BL137" s="16" t="s">
        <v>128</v>
      </c>
      <c r="BM137" s="141" t="s">
        <v>155</v>
      </c>
    </row>
    <row r="138" spans="2:65" s="12" customFormat="1" ht="10.199999999999999">
      <c r="B138" s="143"/>
      <c r="D138" s="144" t="s">
        <v>130</v>
      </c>
      <c r="E138" s="145" t="s">
        <v>1</v>
      </c>
      <c r="F138" s="146" t="s">
        <v>147</v>
      </c>
      <c r="H138" s="147">
        <v>146.398</v>
      </c>
      <c r="I138" s="148"/>
      <c r="L138" s="143"/>
      <c r="M138" s="149"/>
      <c r="T138" s="150"/>
      <c r="AT138" s="145" t="s">
        <v>130</v>
      </c>
      <c r="AU138" s="145" t="s">
        <v>82</v>
      </c>
      <c r="AV138" s="12" t="s">
        <v>82</v>
      </c>
      <c r="AW138" s="12" t="s">
        <v>29</v>
      </c>
      <c r="AX138" s="12" t="s">
        <v>72</v>
      </c>
      <c r="AY138" s="145" t="s">
        <v>123</v>
      </c>
    </row>
    <row r="139" spans="2:65" s="13" customFormat="1" ht="10.199999999999999">
      <c r="B139" s="151"/>
      <c r="D139" s="144" t="s">
        <v>130</v>
      </c>
      <c r="E139" s="152" t="s">
        <v>1</v>
      </c>
      <c r="F139" s="153" t="s">
        <v>143</v>
      </c>
      <c r="H139" s="154">
        <v>146.398</v>
      </c>
      <c r="I139" s="155"/>
      <c r="L139" s="151"/>
      <c r="M139" s="156"/>
      <c r="T139" s="157"/>
      <c r="AT139" s="152" t="s">
        <v>130</v>
      </c>
      <c r="AU139" s="152" t="s">
        <v>82</v>
      </c>
      <c r="AV139" s="13" t="s">
        <v>128</v>
      </c>
      <c r="AW139" s="13" t="s">
        <v>29</v>
      </c>
      <c r="AX139" s="13" t="s">
        <v>80</v>
      </c>
      <c r="AY139" s="152" t="s">
        <v>123</v>
      </c>
    </row>
    <row r="140" spans="2:65" s="1" customFormat="1" ht="16.5" customHeight="1">
      <c r="B140" s="31"/>
      <c r="C140" s="129" t="s">
        <v>156</v>
      </c>
      <c r="D140" s="129" t="s">
        <v>125</v>
      </c>
      <c r="E140" s="130" t="s">
        <v>157</v>
      </c>
      <c r="F140" s="131" t="s">
        <v>158</v>
      </c>
      <c r="G140" s="132" t="s">
        <v>89</v>
      </c>
      <c r="H140" s="133">
        <v>244.44</v>
      </c>
      <c r="I140" s="134"/>
      <c r="J140" s="135">
        <f>ROUND(I140*H140,2)</f>
        <v>0</v>
      </c>
      <c r="K140" s="136"/>
      <c r="L140" s="31"/>
      <c r="M140" s="137" t="s">
        <v>1</v>
      </c>
      <c r="N140" s="138" t="s">
        <v>37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128</v>
      </c>
      <c r="AT140" s="141" t="s">
        <v>125</v>
      </c>
      <c r="AU140" s="141" t="s">
        <v>82</v>
      </c>
      <c r="AY140" s="16" t="s">
        <v>123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6" t="s">
        <v>80</v>
      </c>
      <c r="BK140" s="142">
        <f>ROUND(I140*H140,2)</f>
        <v>0</v>
      </c>
      <c r="BL140" s="16" t="s">
        <v>128</v>
      </c>
      <c r="BM140" s="141" t="s">
        <v>159</v>
      </c>
    </row>
    <row r="141" spans="2:65" s="12" customFormat="1" ht="10.199999999999999">
      <c r="B141" s="143"/>
      <c r="D141" s="144" t="s">
        <v>130</v>
      </c>
      <c r="E141" s="145" t="s">
        <v>1</v>
      </c>
      <c r="F141" s="146" t="s">
        <v>160</v>
      </c>
      <c r="H141" s="147">
        <v>244.44</v>
      </c>
      <c r="I141" s="148"/>
      <c r="L141" s="143"/>
      <c r="M141" s="149"/>
      <c r="T141" s="150"/>
      <c r="AT141" s="145" t="s">
        <v>130</v>
      </c>
      <c r="AU141" s="145" t="s">
        <v>82</v>
      </c>
      <c r="AV141" s="12" t="s">
        <v>82</v>
      </c>
      <c r="AW141" s="12" t="s">
        <v>29</v>
      </c>
      <c r="AX141" s="12" t="s">
        <v>80</v>
      </c>
      <c r="AY141" s="145" t="s">
        <v>123</v>
      </c>
    </row>
    <row r="142" spans="2:65" s="1" customFormat="1" ht="16.5" customHeight="1">
      <c r="B142" s="31"/>
      <c r="C142" s="158" t="s">
        <v>161</v>
      </c>
      <c r="D142" s="158" t="s">
        <v>162</v>
      </c>
      <c r="E142" s="159" t="s">
        <v>163</v>
      </c>
      <c r="F142" s="160" t="s">
        <v>164</v>
      </c>
      <c r="G142" s="161" t="s">
        <v>165</v>
      </c>
      <c r="H142" s="162">
        <v>3.6669999999999998</v>
      </c>
      <c r="I142" s="163"/>
      <c r="J142" s="164">
        <f>ROUND(I142*H142,2)</f>
        <v>0</v>
      </c>
      <c r="K142" s="165"/>
      <c r="L142" s="166"/>
      <c r="M142" s="167" t="s">
        <v>1</v>
      </c>
      <c r="N142" s="168" t="s">
        <v>37</v>
      </c>
      <c r="P142" s="139">
        <f>O142*H142</f>
        <v>0</v>
      </c>
      <c r="Q142" s="139">
        <v>1E-3</v>
      </c>
      <c r="R142" s="139">
        <f>Q142*H142</f>
        <v>3.6669999999999997E-3</v>
      </c>
      <c r="S142" s="139">
        <v>0</v>
      </c>
      <c r="T142" s="140">
        <f>S142*H142</f>
        <v>0</v>
      </c>
      <c r="AR142" s="141" t="s">
        <v>161</v>
      </c>
      <c r="AT142" s="141" t="s">
        <v>162</v>
      </c>
      <c r="AU142" s="141" t="s">
        <v>82</v>
      </c>
      <c r="AY142" s="16" t="s">
        <v>123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6" t="s">
        <v>80</v>
      </c>
      <c r="BK142" s="142">
        <f>ROUND(I142*H142,2)</f>
        <v>0</v>
      </c>
      <c r="BL142" s="16" t="s">
        <v>128</v>
      </c>
      <c r="BM142" s="141" t="s">
        <v>166</v>
      </c>
    </row>
    <row r="143" spans="2:65" s="12" customFormat="1" ht="10.199999999999999">
      <c r="B143" s="143"/>
      <c r="D143" s="144" t="s">
        <v>130</v>
      </c>
      <c r="E143" s="145" t="s">
        <v>1</v>
      </c>
      <c r="F143" s="146" t="s">
        <v>167</v>
      </c>
      <c r="H143" s="147">
        <v>3.6669999999999998</v>
      </c>
      <c r="I143" s="148"/>
      <c r="L143" s="143"/>
      <c r="M143" s="149"/>
      <c r="T143" s="150"/>
      <c r="AT143" s="145" t="s">
        <v>130</v>
      </c>
      <c r="AU143" s="145" t="s">
        <v>82</v>
      </c>
      <c r="AV143" s="12" t="s">
        <v>82</v>
      </c>
      <c r="AW143" s="12" t="s">
        <v>29</v>
      </c>
      <c r="AX143" s="12" t="s">
        <v>80</v>
      </c>
      <c r="AY143" s="145" t="s">
        <v>123</v>
      </c>
    </row>
    <row r="144" spans="2:65" s="1" customFormat="1" ht="16.5" customHeight="1">
      <c r="B144" s="31"/>
      <c r="C144" s="129" t="s">
        <v>168</v>
      </c>
      <c r="D144" s="129" t="s">
        <v>125</v>
      </c>
      <c r="E144" s="130" t="s">
        <v>169</v>
      </c>
      <c r="F144" s="131" t="s">
        <v>170</v>
      </c>
      <c r="G144" s="132" t="s">
        <v>89</v>
      </c>
      <c r="H144" s="133">
        <v>244.44</v>
      </c>
      <c r="I144" s="134"/>
      <c r="J144" s="135">
        <f>ROUND(I144*H144,2)</f>
        <v>0</v>
      </c>
      <c r="K144" s="136"/>
      <c r="L144" s="31"/>
      <c r="M144" s="137" t="s">
        <v>1</v>
      </c>
      <c r="N144" s="138" t="s">
        <v>37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128</v>
      </c>
      <c r="AT144" s="141" t="s">
        <v>125</v>
      </c>
      <c r="AU144" s="141" t="s">
        <v>82</v>
      </c>
      <c r="AY144" s="16" t="s">
        <v>123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6" t="s">
        <v>80</v>
      </c>
      <c r="BK144" s="142">
        <f>ROUND(I144*H144,2)</f>
        <v>0</v>
      </c>
      <c r="BL144" s="16" t="s">
        <v>128</v>
      </c>
      <c r="BM144" s="141" t="s">
        <v>171</v>
      </c>
    </row>
    <row r="145" spans="2:65" s="12" customFormat="1" ht="10.199999999999999">
      <c r="B145" s="143"/>
      <c r="D145" s="144" t="s">
        <v>130</v>
      </c>
      <c r="E145" s="145" t="s">
        <v>1</v>
      </c>
      <c r="F145" s="146" t="s">
        <v>160</v>
      </c>
      <c r="H145" s="147">
        <v>244.44</v>
      </c>
      <c r="I145" s="148"/>
      <c r="L145" s="143"/>
      <c r="M145" s="149"/>
      <c r="T145" s="150"/>
      <c r="AT145" s="145" t="s">
        <v>130</v>
      </c>
      <c r="AU145" s="145" t="s">
        <v>82</v>
      </c>
      <c r="AV145" s="12" t="s">
        <v>82</v>
      </c>
      <c r="AW145" s="12" t="s">
        <v>29</v>
      </c>
      <c r="AX145" s="12" t="s">
        <v>80</v>
      </c>
      <c r="AY145" s="145" t="s">
        <v>123</v>
      </c>
    </row>
    <row r="146" spans="2:65" s="11" customFormat="1" ht="22.8" customHeight="1">
      <c r="B146" s="117"/>
      <c r="D146" s="118" t="s">
        <v>71</v>
      </c>
      <c r="E146" s="127" t="s">
        <v>137</v>
      </c>
      <c r="F146" s="127" t="s">
        <v>172</v>
      </c>
      <c r="I146" s="120"/>
      <c r="J146" s="128">
        <f>BK146</f>
        <v>0</v>
      </c>
      <c r="L146" s="117"/>
      <c r="M146" s="122"/>
      <c r="P146" s="123">
        <f>SUM(P147:P165)</f>
        <v>0</v>
      </c>
      <c r="R146" s="123">
        <f>SUM(R147:R165)</f>
        <v>0.47276574999999998</v>
      </c>
      <c r="T146" s="124">
        <f>SUM(T147:T165)</f>
        <v>0</v>
      </c>
      <c r="AR146" s="118" t="s">
        <v>80</v>
      </c>
      <c r="AT146" s="125" t="s">
        <v>71</v>
      </c>
      <c r="AU146" s="125" t="s">
        <v>80</v>
      </c>
      <c r="AY146" s="118" t="s">
        <v>123</v>
      </c>
      <c r="BK146" s="126">
        <f>SUM(BK147:BK165)</f>
        <v>0</v>
      </c>
    </row>
    <row r="147" spans="2:65" s="1" customFormat="1" ht="16.5" customHeight="1">
      <c r="B147" s="31"/>
      <c r="C147" s="129" t="s">
        <v>173</v>
      </c>
      <c r="D147" s="129" t="s">
        <v>125</v>
      </c>
      <c r="E147" s="130" t="s">
        <v>174</v>
      </c>
      <c r="F147" s="131" t="s">
        <v>175</v>
      </c>
      <c r="G147" s="132" t="s">
        <v>85</v>
      </c>
      <c r="H147" s="133">
        <v>18.863</v>
      </c>
      <c r="I147" s="134"/>
      <c r="J147" s="135">
        <f>ROUND(I147*H147,2)</f>
        <v>0</v>
      </c>
      <c r="K147" s="136"/>
      <c r="L147" s="31"/>
      <c r="M147" s="137" t="s">
        <v>1</v>
      </c>
      <c r="N147" s="138" t="s">
        <v>37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128</v>
      </c>
      <c r="AT147" s="141" t="s">
        <v>125</v>
      </c>
      <c r="AU147" s="141" t="s">
        <v>82</v>
      </c>
      <c r="AY147" s="16" t="s">
        <v>123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6" t="s">
        <v>80</v>
      </c>
      <c r="BK147" s="142">
        <f>ROUND(I147*H147,2)</f>
        <v>0</v>
      </c>
      <c r="BL147" s="16" t="s">
        <v>128</v>
      </c>
      <c r="BM147" s="141" t="s">
        <v>176</v>
      </c>
    </row>
    <row r="148" spans="2:65" s="12" customFormat="1" ht="10.199999999999999">
      <c r="B148" s="143"/>
      <c r="D148" s="144" t="s">
        <v>130</v>
      </c>
      <c r="E148" s="145" t="s">
        <v>1</v>
      </c>
      <c r="F148" s="146" t="s">
        <v>177</v>
      </c>
      <c r="H148" s="147">
        <v>0.86399999999999999</v>
      </c>
      <c r="I148" s="148"/>
      <c r="L148" s="143"/>
      <c r="M148" s="149"/>
      <c r="T148" s="150"/>
      <c r="AT148" s="145" t="s">
        <v>130</v>
      </c>
      <c r="AU148" s="145" t="s">
        <v>82</v>
      </c>
      <c r="AV148" s="12" t="s">
        <v>82</v>
      </c>
      <c r="AW148" s="12" t="s">
        <v>29</v>
      </c>
      <c r="AX148" s="12" t="s">
        <v>72</v>
      </c>
      <c r="AY148" s="145" t="s">
        <v>123</v>
      </c>
    </row>
    <row r="149" spans="2:65" s="12" customFormat="1" ht="10.199999999999999">
      <c r="B149" s="143"/>
      <c r="D149" s="144" t="s">
        <v>130</v>
      </c>
      <c r="E149" s="145" t="s">
        <v>1</v>
      </c>
      <c r="F149" s="146" t="s">
        <v>178</v>
      </c>
      <c r="H149" s="147">
        <v>0.48599999999999999</v>
      </c>
      <c r="I149" s="148"/>
      <c r="L149" s="143"/>
      <c r="M149" s="149"/>
      <c r="T149" s="150"/>
      <c r="AT149" s="145" t="s">
        <v>130</v>
      </c>
      <c r="AU149" s="145" t="s">
        <v>82</v>
      </c>
      <c r="AV149" s="12" t="s">
        <v>82</v>
      </c>
      <c r="AW149" s="12" t="s">
        <v>29</v>
      </c>
      <c r="AX149" s="12" t="s">
        <v>72</v>
      </c>
      <c r="AY149" s="145" t="s">
        <v>123</v>
      </c>
    </row>
    <row r="150" spans="2:65" s="12" customFormat="1" ht="10.199999999999999">
      <c r="B150" s="143"/>
      <c r="D150" s="144" t="s">
        <v>130</v>
      </c>
      <c r="E150" s="145" t="s">
        <v>1</v>
      </c>
      <c r="F150" s="146" t="s">
        <v>179</v>
      </c>
      <c r="H150" s="147">
        <v>5.08</v>
      </c>
      <c r="I150" s="148"/>
      <c r="L150" s="143"/>
      <c r="M150" s="149"/>
      <c r="T150" s="150"/>
      <c r="AT150" s="145" t="s">
        <v>130</v>
      </c>
      <c r="AU150" s="145" t="s">
        <v>82</v>
      </c>
      <c r="AV150" s="12" t="s">
        <v>82</v>
      </c>
      <c r="AW150" s="12" t="s">
        <v>29</v>
      </c>
      <c r="AX150" s="12" t="s">
        <v>72</v>
      </c>
      <c r="AY150" s="145" t="s">
        <v>123</v>
      </c>
    </row>
    <row r="151" spans="2:65" s="12" customFormat="1" ht="10.199999999999999">
      <c r="B151" s="143"/>
      <c r="D151" s="144" t="s">
        <v>130</v>
      </c>
      <c r="E151" s="145" t="s">
        <v>1</v>
      </c>
      <c r="F151" s="146" t="s">
        <v>180</v>
      </c>
      <c r="H151" s="147">
        <v>1.238</v>
      </c>
      <c r="I151" s="148"/>
      <c r="L151" s="143"/>
      <c r="M151" s="149"/>
      <c r="T151" s="150"/>
      <c r="AT151" s="145" t="s">
        <v>130</v>
      </c>
      <c r="AU151" s="145" t="s">
        <v>82</v>
      </c>
      <c r="AV151" s="12" t="s">
        <v>82</v>
      </c>
      <c r="AW151" s="12" t="s">
        <v>29</v>
      </c>
      <c r="AX151" s="12" t="s">
        <v>72</v>
      </c>
      <c r="AY151" s="145" t="s">
        <v>123</v>
      </c>
    </row>
    <row r="152" spans="2:65" s="12" customFormat="1" ht="10.199999999999999">
      <c r="B152" s="143"/>
      <c r="D152" s="144" t="s">
        <v>130</v>
      </c>
      <c r="E152" s="145" t="s">
        <v>1</v>
      </c>
      <c r="F152" s="146" t="s">
        <v>181</v>
      </c>
      <c r="H152" s="147">
        <v>7.25</v>
      </c>
      <c r="I152" s="148"/>
      <c r="L152" s="143"/>
      <c r="M152" s="149"/>
      <c r="T152" s="150"/>
      <c r="AT152" s="145" t="s">
        <v>130</v>
      </c>
      <c r="AU152" s="145" t="s">
        <v>82</v>
      </c>
      <c r="AV152" s="12" t="s">
        <v>82</v>
      </c>
      <c r="AW152" s="12" t="s">
        <v>29</v>
      </c>
      <c r="AX152" s="12" t="s">
        <v>72</v>
      </c>
      <c r="AY152" s="145" t="s">
        <v>123</v>
      </c>
    </row>
    <row r="153" spans="2:65" s="12" customFormat="1" ht="10.199999999999999">
      <c r="B153" s="143"/>
      <c r="D153" s="144" t="s">
        <v>130</v>
      </c>
      <c r="E153" s="145" t="s">
        <v>1</v>
      </c>
      <c r="F153" s="146" t="s">
        <v>182</v>
      </c>
      <c r="H153" s="147">
        <v>3</v>
      </c>
      <c r="I153" s="148"/>
      <c r="L153" s="143"/>
      <c r="M153" s="149"/>
      <c r="T153" s="150"/>
      <c r="AT153" s="145" t="s">
        <v>130</v>
      </c>
      <c r="AU153" s="145" t="s">
        <v>82</v>
      </c>
      <c r="AV153" s="12" t="s">
        <v>82</v>
      </c>
      <c r="AW153" s="12" t="s">
        <v>29</v>
      </c>
      <c r="AX153" s="12" t="s">
        <v>72</v>
      </c>
      <c r="AY153" s="145" t="s">
        <v>123</v>
      </c>
    </row>
    <row r="154" spans="2:65" s="12" customFormat="1" ht="10.199999999999999">
      <c r="B154" s="143"/>
      <c r="D154" s="144" t="s">
        <v>130</v>
      </c>
      <c r="E154" s="145" t="s">
        <v>1</v>
      </c>
      <c r="F154" s="146" t="s">
        <v>183</v>
      </c>
      <c r="H154" s="147">
        <v>0.76500000000000001</v>
      </c>
      <c r="I154" s="148"/>
      <c r="L154" s="143"/>
      <c r="M154" s="149"/>
      <c r="T154" s="150"/>
      <c r="AT154" s="145" t="s">
        <v>130</v>
      </c>
      <c r="AU154" s="145" t="s">
        <v>82</v>
      </c>
      <c r="AV154" s="12" t="s">
        <v>82</v>
      </c>
      <c r="AW154" s="12" t="s">
        <v>29</v>
      </c>
      <c r="AX154" s="12" t="s">
        <v>72</v>
      </c>
      <c r="AY154" s="145" t="s">
        <v>123</v>
      </c>
    </row>
    <row r="155" spans="2:65" s="12" customFormat="1" ht="10.199999999999999">
      <c r="B155" s="143"/>
      <c r="D155" s="144" t="s">
        <v>130</v>
      </c>
      <c r="E155" s="145" t="s">
        <v>1</v>
      </c>
      <c r="F155" s="146" t="s">
        <v>184</v>
      </c>
      <c r="H155" s="147">
        <v>0.18</v>
      </c>
      <c r="I155" s="148"/>
      <c r="L155" s="143"/>
      <c r="M155" s="149"/>
      <c r="T155" s="150"/>
      <c r="AT155" s="145" t="s">
        <v>130</v>
      </c>
      <c r="AU155" s="145" t="s">
        <v>82</v>
      </c>
      <c r="AV155" s="12" t="s">
        <v>82</v>
      </c>
      <c r="AW155" s="12" t="s">
        <v>29</v>
      </c>
      <c r="AX155" s="12" t="s">
        <v>72</v>
      </c>
      <c r="AY155" s="145" t="s">
        <v>123</v>
      </c>
    </row>
    <row r="156" spans="2:65" s="13" customFormat="1" ht="10.199999999999999">
      <c r="B156" s="151"/>
      <c r="D156" s="144" t="s">
        <v>130</v>
      </c>
      <c r="E156" s="152" t="s">
        <v>1</v>
      </c>
      <c r="F156" s="153" t="s">
        <v>143</v>
      </c>
      <c r="H156" s="154">
        <v>18.863</v>
      </c>
      <c r="I156" s="155"/>
      <c r="L156" s="151"/>
      <c r="M156" s="156"/>
      <c r="T156" s="157"/>
      <c r="AT156" s="152" t="s">
        <v>130</v>
      </c>
      <c r="AU156" s="152" t="s">
        <v>82</v>
      </c>
      <c r="AV156" s="13" t="s">
        <v>128</v>
      </c>
      <c r="AW156" s="13" t="s">
        <v>29</v>
      </c>
      <c r="AX156" s="13" t="s">
        <v>80</v>
      </c>
      <c r="AY156" s="152" t="s">
        <v>123</v>
      </c>
    </row>
    <row r="157" spans="2:65" s="1" customFormat="1" ht="16.5" customHeight="1">
      <c r="B157" s="31"/>
      <c r="C157" s="129" t="s">
        <v>185</v>
      </c>
      <c r="D157" s="129" t="s">
        <v>125</v>
      </c>
      <c r="E157" s="130" t="s">
        <v>186</v>
      </c>
      <c r="F157" s="131" t="s">
        <v>88</v>
      </c>
      <c r="G157" s="132" t="s">
        <v>89</v>
      </c>
      <c r="H157" s="133">
        <v>54.655000000000001</v>
      </c>
      <c r="I157" s="134"/>
      <c r="J157" s="135">
        <f>ROUND(I157*H157,2)</f>
        <v>0</v>
      </c>
      <c r="K157" s="136"/>
      <c r="L157" s="31"/>
      <c r="M157" s="137" t="s">
        <v>1</v>
      </c>
      <c r="N157" s="138" t="s">
        <v>37</v>
      </c>
      <c r="P157" s="139">
        <f>O157*H157</f>
        <v>0</v>
      </c>
      <c r="Q157" s="139">
        <v>8.6499999999999997E-3</v>
      </c>
      <c r="R157" s="139">
        <f>Q157*H157</f>
        <v>0.47276574999999998</v>
      </c>
      <c r="S157" s="139">
        <v>0</v>
      </c>
      <c r="T157" s="140">
        <f>S157*H157</f>
        <v>0</v>
      </c>
      <c r="AR157" s="141" t="s">
        <v>128</v>
      </c>
      <c r="AT157" s="141" t="s">
        <v>125</v>
      </c>
      <c r="AU157" s="141" t="s">
        <v>82</v>
      </c>
      <c r="AY157" s="16" t="s">
        <v>123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6" t="s">
        <v>80</v>
      </c>
      <c r="BK157" s="142">
        <f>ROUND(I157*H157,2)</f>
        <v>0</v>
      </c>
      <c r="BL157" s="16" t="s">
        <v>128</v>
      </c>
      <c r="BM157" s="141" t="s">
        <v>187</v>
      </c>
    </row>
    <row r="158" spans="2:65" s="12" customFormat="1" ht="10.199999999999999">
      <c r="B158" s="143"/>
      <c r="D158" s="144" t="s">
        <v>130</v>
      </c>
      <c r="E158" s="145" t="s">
        <v>1</v>
      </c>
      <c r="F158" s="146" t="s">
        <v>188</v>
      </c>
      <c r="H158" s="147">
        <v>5.76</v>
      </c>
      <c r="I158" s="148"/>
      <c r="L158" s="143"/>
      <c r="M158" s="149"/>
      <c r="T158" s="150"/>
      <c r="AT158" s="145" t="s">
        <v>130</v>
      </c>
      <c r="AU158" s="145" t="s">
        <v>82</v>
      </c>
      <c r="AV158" s="12" t="s">
        <v>82</v>
      </c>
      <c r="AW158" s="12" t="s">
        <v>29</v>
      </c>
      <c r="AX158" s="12" t="s">
        <v>72</v>
      </c>
      <c r="AY158" s="145" t="s">
        <v>123</v>
      </c>
    </row>
    <row r="159" spans="2:65" s="12" customFormat="1" ht="10.199999999999999">
      <c r="B159" s="143"/>
      <c r="D159" s="144" t="s">
        <v>130</v>
      </c>
      <c r="E159" s="145" t="s">
        <v>1</v>
      </c>
      <c r="F159" s="146" t="s">
        <v>189</v>
      </c>
      <c r="H159" s="147">
        <v>3.24</v>
      </c>
      <c r="I159" s="148"/>
      <c r="L159" s="143"/>
      <c r="M159" s="149"/>
      <c r="T159" s="150"/>
      <c r="AT159" s="145" t="s">
        <v>130</v>
      </c>
      <c r="AU159" s="145" t="s">
        <v>82</v>
      </c>
      <c r="AV159" s="12" t="s">
        <v>82</v>
      </c>
      <c r="AW159" s="12" t="s">
        <v>29</v>
      </c>
      <c r="AX159" s="12" t="s">
        <v>72</v>
      </c>
      <c r="AY159" s="145" t="s">
        <v>123</v>
      </c>
    </row>
    <row r="160" spans="2:65" s="12" customFormat="1" ht="10.199999999999999">
      <c r="B160" s="143"/>
      <c r="D160" s="144" t="s">
        <v>130</v>
      </c>
      <c r="E160" s="145" t="s">
        <v>1</v>
      </c>
      <c r="F160" s="146" t="s">
        <v>190</v>
      </c>
      <c r="H160" s="147">
        <v>25.4</v>
      </c>
      <c r="I160" s="148"/>
      <c r="L160" s="143"/>
      <c r="M160" s="149"/>
      <c r="T160" s="150"/>
      <c r="AT160" s="145" t="s">
        <v>130</v>
      </c>
      <c r="AU160" s="145" t="s">
        <v>82</v>
      </c>
      <c r="AV160" s="12" t="s">
        <v>82</v>
      </c>
      <c r="AW160" s="12" t="s">
        <v>29</v>
      </c>
      <c r="AX160" s="12" t="s">
        <v>72</v>
      </c>
      <c r="AY160" s="145" t="s">
        <v>123</v>
      </c>
    </row>
    <row r="161" spans="2:65" s="12" customFormat="1" ht="10.199999999999999">
      <c r="B161" s="143"/>
      <c r="D161" s="144" t="s">
        <v>130</v>
      </c>
      <c r="E161" s="145" t="s">
        <v>1</v>
      </c>
      <c r="F161" s="146" t="s">
        <v>191</v>
      </c>
      <c r="H161" s="147">
        <v>8.2550000000000008</v>
      </c>
      <c r="I161" s="148"/>
      <c r="L161" s="143"/>
      <c r="M161" s="149"/>
      <c r="T161" s="150"/>
      <c r="AT161" s="145" t="s">
        <v>130</v>
      </c>
      <c r="AU161" s="145" t="s">
        <v>82</v>
      </c>
      <c r="AV161" s="12" t="s">
        <v>82</v>
      </c>
      <c r="AW161" s="12" t="s">
        <v>29</v>
      </c>
      <c r="AX161" s="12" t="s">
        <v>72</v>
      </c>
      <c r="AY161" s="145" t="s">
        <v>123</v>
      </c>
    </row>
    <row r="162" spans="2:65" s="12" customFormat="1" ht="10.199999999999999">
      <c r="B162" s="143"/>
      <c r="D162" s="144" t="s">
        <v>130</v>
      </c>
      <c r="E162" s="145" t="s">
        <v>1</v>
      </c>
      <c r="F162" s="146" t="s">
        <v>192</v>
      </c>
      <c r="H162" s="147">
        <v>12</v>
      </c>
      <c r="I162" s="148"/>
      <c r="L162" s="143"/>
      <c r="M162" s="149"/>
      <c r="T162" s="150"/>
      <c r="AT162" s="145" t="s">
        <v>130</v>
      </c>
      <c r="AU162" s="145" t="s">
        <v>82</v>
      </c>
      <c r="AV162" s="12" t="s">
        <v>82</v>
      </c>
      <c r="AW162" s="12" t="s">
        <v>29</v>
      </c>
      <c r="AX162" s="12" t="s">
        <v>72</v>
      </c>
      <c r="AY162" s="145" t="s">
        <v>123</v>
      </c>
    </row>
    <row r="163" spans="2:65" s="13" customFormat="1" ht="10.199999999999999">
      <c r="B163" s="151"/>
      <c r="D163" s="144" t="s">
        <v>130</v>
      </c>
      <c r="E163" s="152" t="s">
        <v>87</v>
      </c>
      <c r="F163" s="153" t="s">
        <v>143</v>
      </c>
      <c r="H163" s="154">
        <v>54.655000000000001</v>
      </c>
      <c r="I163" s="155"/>
      <c r="L163" s="151"/>
      <c r="M163" s="156"/>
      <c r="T163" s="157"/>
      <c r="AT163" s="152" t="s">
        <v>130</v>
      </c>
      <c r="AU163" s="152" t="s">
        <v>82</v>
      </c>
      <c r="AV163" s="13" t="s">
        <v>128</v>
      </c>
      <c r="AW163" s="13" t="s">
        <v>29</v>
      </c>
      <c r="AX163" s="13" t="s">
        <v>80</v>
      </c>
      <c r="AY163" s="152" t="s">
        <v>123</v>
      </c>
    </row>
    <row r="164" spans="2:65" s="1" customFormat="1" ht="16.5" customHeight="1">
      <c r="B164" s="31"/>
      <c r="C164" s="129" t="s">
        <v>8</v>
      </c>
      <c r="D164" s="129" t="s">
        <v>125</v>
      </c>
      <c r="E164" s="130" t="s">
        <v>193</v>
      </c>
      <c r="F164" s="131" t="s">
        <v>194</v>
      </c>
      <c r="G164" s="132" t="s">
        <v>89</v>
      </c>
      <c r="H164" s="133">
        <v>54.655000000000001</v>
      </c>
      <c r="I164" s="134"/>
      <c r="J164" s="135">
        <f>ROUND(I164*H164,2)</f>
        <v>0</v>
      </c>
      <c r="K164" s="136"/>
      <c r="L164" s="31"/>
      <c r="M164" s="137" t="s">
        <v>1</v>
      </c>
      <c r="N164" s="138" t="s">
        <v>37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128</v>
      </c>
      <c r="AT164" s="141" t="s">
        <v>125</v>
      </c>
      <c r="AU164" s="141" t="s">
        <v>82</v>
      </c>
      <c r="AY164" s="16" t="s">
        <v>123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6" t="s">
        <v>80</v>
      </c>
      <c r="BK164" s="142">
        <f>ROUND(I164*H164,2)</f>
        <v>0</v>
      </c>
      <c r="BL164" s="16" t="s">
        <v>128</v>
      </c>
      <c r="BM164" s="141" t="s">
        <v>195</v>
      </c>
    </row>
    <row r="165" spans="2:65" s="12" customFormat="1" ht="10.199999999999999">
      <c r="B165" s="143"/>
      <c r="D165" s="144" t="s">
        <v>130</v>
      </c>
      <c r="E165" s="145" t="s">
        <v>1</v>
      </c>
      <c r="F165" s="146" t="s">
        <v>87</v>
      </c>
      <c r="H165" s="147">
        <v>54.655000000000001</v>
      </c>
      <c r="I165" s="148"/>
      <c r="L165" s="143"/>
      <c r="M165" s="149"/>
      <c r="T165" s="150"/>
      <c r="AT165" s="145" t="s">
        <v>130</v>
      </c>
      <c r="AU165" s="145" t="s">
        <v>82</v>
      </c>
      <c r="AV165" s="12" t="s">
        <v>82</v>
      </c>
      <c r="AW165" s="12" t="s">
        <v>29</v>
      </c>
      <c r="AX165" s="12" t="s">
        <v>80</v>
      </c>
      <c r="AY165" s="145" t="s">
        <v>123</v>
      </c>
    </row>
    <row r="166" spans="2:65" s="11" customFormat="1" ht="22.8" customHeight="1">
      <c r="B166" s="117"/>
      <c r="D166" s="118" t="s">
        <v>71</v>
      </c>
      <c r="E166" s="127" t="s">
        <v>128</v>
      </c>
      <c r="F166" s="127" t="s">
        <v>196</v>
      </c>
      <c r="I166" s="120"/>
      <c r="J166" s="128">
        <f>BK166</f>
        <v>0</v>
      </c>
      <c r="L166" s="117"/>
      <c r="M166" s="122"/>
      <c r="P166" s="123">
        <f>SUM(P167:P185)</f>
        <v>0</v>
      </c>
      <c r="R166" s="123">
        <f>SUM(R167:R185)</f>
        <v>403.99528600000002</v>
      </c>
      <c r="T166" s="124">
        <f>SUM(T167:T185)</f>
        <v>0</v>
      </c>
      <c r="AR166" s="118" t="s">
        <v>80</v>
      </c>
      <c r="AT166" s="125" t="s">
        <v>71</v>
      </c>
      <c r="AU166" s="125" t="s">
        <v>80</v>
      </c>
      <c r="AY166" s="118" t="s">
        <v>123</v>
      </c>
      <c r="BK166" s="126">
        <f>SUM(BK167:BK185)</f>
        <v>0</v>
      </c>
    </row>
    <row r="167" spans="2:65" s="1" customFormat="1" ht="16.5" customHeight="1">
      <c r="B167" s="31"/>
      <c r="C167" s="129" t="s">
        <v>197</v>
      </c>
      <c r="D167" s="129" t="s">
        <v>125</v>
      </c>
      <c r="E167" s="130" t="s">
        <v>198</v>
      </c>
      <c r="F167" s="131" t="s">
        <v>93</v>
      </c>
      <c r="G167" s="132" t="s">
        <v>89</v>
      </c>
      <c r="H167" s="133">
        <v>77</v>
      </c>
      <c r="I167" s="134"/>
      <c r="J167" s="135">
        <f>ROUND(I167*H167,2)</f>
        <v>0</v>
      </c>
      <c r="K167" s="136"/>
      <c r="L167" s="31"/>
      <c r="M167" s="137" t="s">
        <v>1</v>
      </c>
      <c r="N167" s="138" t="s">
        <v>37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128</v>
      </c>
      <c r="AT167" s="141" t="s">
        <v>125</v>
      </c>
      <c r="AU167" s="141" t="s">
        <v>82</v>
      </c>
      <c r="AY167" s="16" t="s">
        <v>123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6" t="s">
        <v>80</v>
      </c>
      <c r="BK167" s="142">
        <f>ROUND(I167*H167,2)</f>
        <v>0</v>
      </c>
      <c r="BL167" s="16" t="s">
        <v>128</v>
      </c>
      <c r="BM167" s="141" t="s">
        <v>199</v>
      </c>
    </row>
    <row r="168" spans="2:65" s="12" customFormat="1" ht="10.199999999999999">
      <c r="B168" s="143"/>
      <c r="D168" s="144" t="s">
        <v>130</v>
      </c>
      <c r="E168" s="145" t="s">
        <v>92</v>
      </c>
      <c r="F168" s="146" t="s">
        <v>94</v>
      </c>
      <c r="H168" s="147">
        <v>77</v>
      </c>
      <c r="I168" s="148"/>
      <c r="L168" s="143"/>
      <c r="M168" s="149"/>
      <c r="T168" s="150"/>
      <c r="AT168" s="145" t="s">
        <v>130</v>
      </c>
      <c r="AU168" s="145" t="s">
        <v>82</v>
      </c>
      <c r="AV168" s="12" t="s">
        <v>82</v>
      </c>
      <c r="AW168" s="12" t="s">
        <v>29</v>
      </c>
      <c r="AX168" s="12" t="s">
        <v>80</v>
      </c>
      <c r="AY168" s="145" t="s">
        <v>123</v>
      </c>
    </row>
    <row r="169" spans="2:65" s="1" customFormat="1" ht="16.5" customHeight="1">
      <c r="B169" s="31"/>
      <c r="C169" s="129" t="s">
        <v>200</v>
      </c>
      <c r="D169" s="129" t="s">
        <v>125</v>
      </c>
      <c r="E169" s="130" t="s">
        <v>201</v>
      </c>
      <c r="F169" s="131" t="s">
        <v>202</v>
      </c>
      <c r="G169" s="132" t="s">
        <v>89</v>
      </c>
      <c r="H169" s="133">
        <v>23</v>
      </c>
      <c r="I169" s="134"/>
      <c r="J169" s="135">
        <f>ROUND(I169*H169,2)</f>
        <v>0</v>
      </c>
      <c r="K169" s="136"/>
      <c r="L169" s="31"/>
      <c r="M169" s="137" t="s">
        <v>1</v>
      </c>
      <c r="N169" s="138" t="s">
        <v>37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128</v>
      </c>
      <c r="AT169" s="141" t="s">
        <v>125</v>
      </c>
      <c r="AU169" s="141" t="s">
        <v>82</v>
      </c>
      <c r="AY169" s="16" t="s">
        <v>123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6" t="s">
        <v>80</v>
      </c>
      <c r="BK169" s="142">
        <f>ROUND(I169*H169,2)</f>
        <v>0</v>
      </c>
      <c r="BL169" s="16" t="s">
        <v>128</v>
      </c>
      <c r="BM169" s="141" t="s">
        <v>203</v>
      </c>
    </row>
    <row r="170" spans="2:65" s="12" customFormat="1" ht="10.199999999999999">
      <c r="B170" s="143"/>
      <c r="D170" s="144" t="s">
        <v>130</v>
      </c>
      <c r="E170" s="145" t="s">
        <v>1</v>
      </c>
      <c r="F170" s="146" t="s">
        <v>204</v>
      </c>
      <c r="H170" s="147">
        <v>23</v>
      </c>
      <c r="I170" s="148"/>
      <c r="L170" s="143"/>
      <c r="M170" s="149"/>
      <c r="T170" s="150"/>
      <c r="AT170" s="145" t="s">
        <v>130</v>
      </c>
      <c r="AU170" s="145" t="s">
        <v>82</v>
      </c>
      <c r="AV170" s="12" t="s">
        <v>82</v>
      </c>
      <c r="AW170" s="12" t="s">
        <v>29</v>
      </c>
      <c r="AX170" s="12" t="s">
        <v>80</v>
      </c>
      <c r="AY170" s="145" t="s">
        <v>123</v>
      </c>
    </row>
    <row r="171" spans="2:65" s="1" customFormat="1" ht="16.5" customHeight="1">
      <c r="B171" s="31"/>
      <c r="C171" s="129" t="s">
        <v>205</v>
      </c>
      <c r="D171" s="129" t="s">
        <v>125</v>
      </c>
      <c r="E171" s="130" t="s">
        <v>206</v>
      </c>
      <c r="F171" s="131" t="s">
        <v>207</v>
      </c>
      <c r="G171" s="132" t="s">
        <v>89</v>
      </c>
      <c r="H171" s="133">
        <v>559.11</v>
      </c>
      <c r="I171" s="134"/>
      <c r="J171" s="135">
        <f>ROUND(I171*H171,2)</f>
        <v>0</v>
      </c>
      <c r="K171" s="136"/>
      <c r="L171" s="31"/>
      <c r="M171" s="137" t="s">
        <v>1</v>
      </c>
      <c r="N171" s="138" t="s">
        <v>37</v>
      </c>
      <c r="P171" s="139">
        <f>O171*H171</f>
        <v>0</v>
      </c>
      <c r="Q171" s="139">
        <v>0.20039999999999999</v>
      </c>
      <c r="R171" s="139">
        <f>Q171*H171</f>
        <v>112.045644</v>
      </c>
      <c r="S171" s="139">
        <v>0</v>
      </c>
      <c r="T171" s="140">
        <f>S171*H171</f>
        <v>0</v>
      </c>
      <c r="AR171" s="141" t="s">
        <v>128</v>
      </c>
      <c r="AT171" s="141" t="s">
        <v>125</v>
      </c>
      <c r="AU171" s="141" t="s">
        <v>82</v>
      </c>
      <c r="AY171" s="16" t="s">
        <v>123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6" t="s">
        <v>80</v>
      </c>
      <c r="BK171" s="142">
        <f>ROUND(I171*H171,2)</f>
        <v>0</v>
      </c>
      <c r="BL171" s="16" t="s">
        <v>128</v>
      </c>
      <c r="BM171" s="141" t="s">
        <v>208</v>
      </c>
    </row>
    <row r="172" spans="2:65" s="12" customFormat="1" ht="10.199999999999999">
      <c r="B172" s="143"/>
      <c r="D172" s="144" t="s">
        <v>130</v>
      </c>
      <c r="E172" s="145" t="s">
        <v>209</v>
      </c>
      <c r="F172" s="146" t="s">
        <v>210</v>
      </c>
      <c r="H172" s="147">
        <v>559.11</v>
      </c>
      <c r="I172" s="148"/>
      <c r="L172" s="143"/>
      <c r="M172" s="149"/>
      <c r="T172" s="150"/>
      <c r="AT172" s="145" t="s">
        <v>130</v>
      </c>
      <c r="AU172" s="145" t="s">
        <v>82</v>
      </c>
      <c r="AV172" s="12" t="s">
        <v>82</v>
      </c>
      <c r="AW172" s="12" t="s">
        <v>29</v>
      </c>
      <c r="AX172" s="12" t="s">
        <v>80</v>
      </c>
      <c r="AY172" s="145" t="s">
        <v>123</v>
      </c>
    </row>
    <row r="173" spans="2:65" s="1" customFormat="1" ht="16.5" customHeight="1">
      <c r="B173" s="31"/>
      <c r="C173" s="129" t="s">
        <v>211</v>
      </c>
      <c r="D173" s="129" t="s">
        <v>125</v>
      </c>
      <c r="E173" s="130" t="s">
        <v>212</v>
      </c>
      <c r="F173" s="131" t="s">
        <v>213</v>
      </c>
      <c r="G173" s="132" t="s">
        <v>85</v>
      </c>
      <c r="H173" s="133">
        <v>5.85</v>
      </c>
      <c r="I173" s="134"/>
      <c r="J173" s="135">
        <f>ROUND(I173*H173,2)</f>
        <v>0</v>
      </c>
      <c r="K173" s="136"/>
      <c r="L173" s="31"/>
      <c r="M173" s="137" t="s">
        <v>1</v>
      </c>
      <c r="N173" s="138" t="s">
        <v>37</v>
      </c>
      <c r="P173" s="139">
        <f>O173*H173</f>
        <v>0</v>
      </c>
      <c r="Q173" s="139">
        <v>2.13408</v>
      </c>
      <c r="R173" s="139">
        <f>Q173*H173</f>
        <v>12.484368</v>
      </c>
      <c r="S173" s="139">
        <v>0</v>
      </c>
      <c r="T173" s="140">
        <f>S173*H173</f>
        <v>0</v>
      </c>
      <c r="AR173" s="141" t="s">
        <v>128</v>
      </c>
      <c r="AT173" s="141" t="s">
        <v>125</v>
      </c>
      <c r="AU173" s="141" t="s">
        <v>82</v>
      </c>
      <c r="AY173" s="16" t="s">
        <v>123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6" t="s">
        <v>80</v>
      </c>
      <c r="BK173" s="142">
        <f>ROUND(I173*H173,2)</f>
        <v>0</v>
      </c>
      <c r="BL173" s="16" t="s">
        <v>128</v>
      </c>
      <c r="BM173" s="141" t="s">
        <v>214</v>
      </c>
    </row>
    <row r="174" spans="2:65" s="12" customFormat="1" ht="10.199999999999999">
      <c r="B174" s="143"/>
      <c r="D174" s="144" t="s">
        <v>130</v>
      </c>
      <c r="E174" s="145" t="s">
        <v>1</v>
      </c>
      <c r="F174" s="146" t="s">
        <v>215</v>
      </c>
      <c r="H174" s="147">
        <v>3.4</v>
      </c>
      <c r="I174" s="148"/>
      <c r="L174" s="143"/>
      <c r="M174" s="149"/>
      <c r="T174" s="150"/>
      <c r="AT174" s="145" t="s">
        <v>130</v>
      </c>
      <c r="AU174" s="145" t="s">
        <v>82</v>
      </c>
      <c r="AV174" s="12" t="s">
        <v>82</v>
      </c>
      <c r="AW174" s="12" t="s">
        <v>29</v>
      </c>
      <c r="AX174" s="12" t="s">
        <v>72</v>
      </c>
      <c r="AY174" s="145" t="s">
        <v>123</v>
      </c>
    </row>
    <row r="175" spans="2:65" s="12" customFormat="1" ht="10.199999999999999">
      <c r="B175" s="143"/>
      <c r="D175" s="144" t="s">
        <v>130</v>
      </c>
      <c r="E175" s="145" t="s">
        <v>1</v>
      </c>
      <c r="F175" s="146" t="s">
        <v>216</v>
      </c>
      <c r="H175" s="147">
        <v>2.4500000000000002</v>
      </c>
      <c r="I175" s="148"/>
      <c r="L175" s="143"/>
      <c r="M175" s="149"/>
      <c r="T175" s="150"/>
      <c r="AT175" s="145" t="s">
        <v>130</v>
      </c>
      <c r="AU175" s="145" t="s">
        <v>82</v>
      </c>
      <c r="AV175" s="12" t="s">
        <v>82</v>
      </c>
      <c r="AW175" s="12" t="s">
        <v>29</v>
      </c>
      <c r="AX175" s="12" t="s">
        <v>72</v>
      </c>
      <c r="AY175" s="145" t="s">
        <v>123</v>
      </c>
    </row>
    <row r="176" spans="2:65" s="13" customFormat="1" ht="10.199999999999999">
      <c r="B176" s="151"/>
      <c r="D176" s="144" t="s">
        <v>130</v>
      </c>
      <c r="E176" s="152" t="s">
        <v>1</v>
      </c>
      <c r="F176" s="153" t="s">
        <v>143</v>
      </c>
      <c r="H176" s="154">
        <v>5.85</v>
      </c>
      <c r="I176" s="155"/>
      <c r="L176" s="151"/>
      <c r="M176" s="156"/>
      <c r="T176" s="157"/>
      <c r="AT176" s="152" t="s">
        <v>130</v>
      </c>
      <c r="AU176" s="152" t="s">
        <v>82</v>
      </c>
      <c r="AV176" s="13" t="s">
        <v>128</v>
      </c>
      <c r="AW176" s="13" t="s">
        <v>29</v>
      </c>
      <c r="AX176" s="13" t="s">
        <v>80</v>
      </c>
      <c r="AY176" s="152" t="s">
        <v>123</v>
      </c>
    </row>
    <row r="177" spans="2:65" s="1" customFormat="1" ht="16.5" customHeight="1">
      <c r="B177" s="31"/>
      <c r="C177" s="129" t="s">
        <v>217</v>
      </c>
      <c r="D177" s="129" t="s">
        <v>125</v>
      </c>
      <c r="E177" s="130" t="s">
        <v>218</v>
      </c>
      <c r="F177" s="131" t="s">
        <v>219</v>
      </c>
      <c r="G177" s="132" t="s">
        <v>89</v>
      </c>
      <c r="H177" s="133">
        <v>459.11</v>
      </c>
      <c r="I177" s="134"/>
      <c r="J177" s="135">
        <f>ROUND(I177*H177,2)</f>
        <v>0</v>
      </c>
      <c r="K177" s="136"/>
      <c r="L177" s="31"/>
      <c r="M177" s="137" t="s">
        <v>1</v>
      </c>
      <c r="N177" s="138" t="s">
        <v>37</v>
      </c>
      <c r="P177" s="139">
        <f>O177*H177</f>
        <v>0</v>
      </c>
      <c r="Q177" s="139">
        <v>0.43340000000000001</v>
      </c>
      <c r="R177" s="139">
        <f>Q177*H177</f>
        <v>198.978274</v>
      </c>
      <c r="S177" s="139">
        <v>0</v>
      </c>
      <c r="T177" s="140">
        <f>S177*H177</f>
        <v>0</v>
      </c>
      <c r="AR177" s="141" t="s">
        <v>128</v>
      </c>
      <c r="AT177" s="141" t="s">
        <v>125</v>
      </c>
      <c r="AU177" s="141" t="s">
        <v>82</v>
      </c>
      <c r="AY177" s="16" t="s">
        <v>123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6" t="s">
        <v>80</v>
      </c>
      <c r="BK177" s="142">
        <f>ROUND(I177*H177,2)</f>
        <v>0</v>
      </c>
      <c r="BL177" s="16" t="s">
        <v>128</v>
      </c>
      <c r="BM177" s="141" t="s">
        <v>220</v>
      </c>
    </row>
    <row r="178" spans="2:65" s="12" customFormat="1" ht="10.199999999999999">
      <c r="B178" s="143"/>
      <c r="D178" s="144" t="s">
        <v>130</v>
      </c>
      <c r="E178" s="145" t="s">
        <v>1</v>
      </c>
      <c r="F178" s="146" t="s">
        <v>221</v>
      </c>
      <c r="H178" s="147">
        <v>459.11</v>
      </c>
      <c r="I178" s="148"/>
      <c r="L178" s="143"/>
      <c r="M178" s="149"/>
      <c r="T178" s="150"/>
      <c r="AT178" s="145" t="s">
        <v>130</v>
      </c>
      <c r="AU178" s="145" t="s">
        <v>82</v>
      </c>
      <c r="AV178" s="12" t="s">
        <v>82</v>
      </c>
      <c r="AW178" s="12" t="s">
        <v>29</v>
      </c>
      <c r="AX178" s="12" t="s">
        <v>80</v>
      </c>
      <c r="AY178" s="145" t="s">
        <v>123</v>
      </c>
    </row>
    <row r="179" spans="2:65" s="1" customFormat="1" ht="16.5" customHeight="1">
      <c r="B179" s="31"/>
      <c r="C179" s="129" t="s">
        <v>222</v>
      </c>
      <c r="D179" s="129" t="s">
        <v>125</v>
      </c>
      <c r="E179" s="130" t="s">
        <v>223</v>
      </c>
      <c r="F179" s="131" t="s">
        <v>224</v>
      </c>
      <c r="G179" s="132" t="s">
        <v>89</v>
      </c>
      <c r="H179" s="133">
        <v>23</v>
      </c>
      <c r="I179" s="134"/>
      <c r="J179" s="135">
        <f>ROUND(I179*H179,2)</f>
        <v>0</v>
      </c>
      <c r="K179" s="136"/>
      <c r="L179" s="31"/>
      <c r="M179" s="137" t="s">
        <v>1</v>
      </c>
      <c r="N179" s="138" t="s">
        <v>37</v>
      </c>
      <c r="P179" s="139">
        <f>O179*H179</f>
        <v>0</v>
      </c>
      <c r="Q179" s="139">
        <v>0.74326999999999999</v>
      </c>
      <c r="R179" s="139">
        <f>Q179*H179</f>
        <v>17.095209999999998</v>
      </c>
      <c r="S179" s="139">
        <v>0</v>
      </c>
      <c r="T179" s="140">
        <f>S179*H179</f>
        <v>0</v>
      </c>
      <c r="AR179" s="141" t="s">
        <v>128</v>
      </c>
      <c r="AT179" s="141" t="s">
        <v>125</v>
      </c>
      <c r="AU179" s="141" t="s">
        <v>82</v>
      </c>
      <c r="AY179" s="16" t="s">
        <v>123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6" t="s">
        <v>80</v>
      </c>
      <c r="BK179" s="142">
        <f>ROUND(I179*H179,2)</f>
        <v>0</v>
      </c>
      <c r="BL179" s="16" t="s">
        <v>128</v>
      </c>
      <c r="BM179" s="141" t="s">
        <v>225</v>
      </c>
    </row>
    <row r="180" spans="2:65" s="14" customFormat="1" ht="10.199999999999999">
      <c r="B180" s="169"/>
      <c r="D180" s="144" t="s">
        <v>130</v>
      </c>
      <c r="E180" s="170" t="s">
        <v>1</v>
      </c>
      <c r="F180" s="171" t="s">
        <v>226</v>
      </c>
      <c r="H180" s="170" t="s">
        <v>1</v>
      </c>
      <c r="I180" s="172"/>
      <c r="L180" s="169"/>
      <c r="M180" s="173"/>
      <c r="T180" s="174"/>
      <c r="AT180" s="170" t="s">
        <v>130</v>
      </c>
      <c r="AU180" s="170" t="s">
        <v>82</v>
      </c>
      <c r="AV180" s="14" t="s">
        <v>80</v>
      </c>
      <c r="AW180" s="14" t="s">
        <v>29</v>
      </c>
      <c r="AX180" s="14" t="s">
        <v>72</v>
      </c>
      <c r="AY180" s="170" t="s">
        <v>123</v>
      </c>
    </row>
    <row r="181" spans="2:65" s="12" customFormat="1" ht="10.199999999999999">
      <c r="B181" s="143"/>
      <c r="D181" s="144" t="s">
        <v>130</v>
      </c>
      <c r="E181" s="145" t="s">
        <v>1</v>
      </c>
      <c r="F181" s="146" t="s">
        <v>227</v>
      </c>
      <c r="H181" s="147">
        <v>9</v>
      </c>
      <c r="I181" s="148"/>
      <c r="L181" s="143"/>
      <c r="M181" s="149"/>
      <c r="T181" s="150"/>
      <c r="AT181" s="145" t="s">
        <v>130</v>
      </c>
      <c r="AU181" s="145" t="s">
        <v>82</v>
      </c>
      <c r="AV181" s="12" t="s">
        <v>82</v>
      </c>
      <c r="AW181" s="12" t="s">
        <v>29</v>
      </c>
      <c r="AX181" s="12" t="s">
        <v>72</v>
      </c>
      <c r="AY181" s="145" t="s">
        <v>123</v>
      </c>
    </row>
    <row r="182" spans="2:65" s="12" customFormat="1" ht="10.199999999999999">
      <c r="B182" s="143"/>
      <c r="D182" s="144" t="s">
        <v>130</v>
      </c>
      <c r="E182" s="145" t="s">
        <v>1</v>
      </c>
      <c r="F182" s="146" t="s">
        <v>228</v>
      </c>
      <c r="H182" s="147">
        <v>14</v>
      </c>
      <c r="I182" s="148"/>
      <c r="L182" s="143"/>
      <c r="M182" s="149"/>
      <c r="T182" s="150"/>
      <c r="AT182" s="145" t="s">
        <v>130</v>
      </c>
      <c r="AU182" s="145" t="s">
        <v>82</v>
      </c>
      <c r="AV182" s="12" t="s">
        <v>82</v>
      </c>
      <c r="AW182" s="12" t="s">
        <v>29</v>
      </c>
      <c r="AX182" s="12" t="s">
        <v>72</v>
      </c>
      <c r="AY182" s="145" t="s">
        <v>123</v>
      </c>
    </row>
    <row r="183" spans="2:65" s="13" customFormat="1" ht="10.199999999999999">
      <c r="B183" s="151"/>
      <c r="D183" s="144" t="s">
        <v>130</v>
      </c>
      <c r="E183" s="152" t="s">
        <v>229</v>
      </c>
      <c r="F183" s="153" t="s">
        <v>143</v>
      </c>
      <c r="H183" s="154">
        <v>23</v>
      </c>
      <c r="I183" s="155"/>
      <c r="L183" s="151"/>
      <c r="M183" s="156"/>
      <c r="T183" s="157"/>
      <c r="AT183" s="152" t="s">
        <v>130</v>
      </c>
      <c r="AU183" s="152" t="s">
        <v>82</v>
      </c>
      <c r="AV183" s="13" t="s">
        <v>128</v>
      </c>
      <c r="AW183" s="13" t="s">
        <v>29</v>
      </c>
      <c r="AX183" s="13" t="s">
        <v>80</v>
      </c>
      <c r="AY183" s="152" t="s">
        <v>123</v>
      </c>
    </row>
    <row r="184" spans="2:65" s="1" customFormat="1" ht="16.5" customHeight="1">
      <c r="B184" s="31"/>
      <c r="C184" s="129" t="s">
        <v>230</v>
      </c>
      <c r="D184" s="129" t="s">
        <v>125</v>
      </c>
      <c r="E184" s="130" t="s">
        <v>231</v>
      </c>
      <c r="F184" s="131" t="s">
        <v>232</v>
      </c>
      <c r="G184" s="132" t="s">
        <v>89</v>
      </c>
      <c r="H184" s="133">
        <v>77</v>
      </c>
      <c r="I184" s="134"/>
      <c r="J184" s="135">
        <f>ROUND(I184*H184,2)</f>
        <v>0</v>
      </c>
      <c r="K184" s="136"/>
      <c r="L184" s="31"/>
      <c r="M184" s="137" t="s">
        <v>1</v>
      </c>
      <c r="N184" s="138" t="s">
        <v>37</v>
      </c>
      <c r="P184" s="139">
        <f>O184*H184</f>
        <v>0</v>
      </c>
      <c r="Q184" s="139">
        <v>0.82326999999999995</v>
      </c>
      <c r="R184" s="139">
        <f>Q184*H184</f>
        <v>63.391789999999993</v>
      </c>
      <c r="S184" s="139">
        <v>0</v>
      </c>
      <c r="T184" s="140">
        <f>S184*H184</f>
        <v>0</v>
      </c>
      <c r="AR184" s="141" t="s">
        <v>128</v>
      </c>
      <c r="AT184" s="141" t="s">
        <v>125</v>
      </c>
      <c r="AU184" s="141" t="s">
        <v>82</v>
      </c>
      <c r="AY184" s="16" t="s">
        <v>123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6" t="s">
        <v>80</v>
      </c>
      <c r="BK184" s="142">
        <f>ROUND(I184*H184,2)</f>
        <v>0</v>
      </c>
      <c r="BL184" s="16" t="s">
        <v>128</v>
      </c>
      <c r="BM184" s="141" t="s">
        <v>233</v>
      </c>
    </row>
    <row r="185" spans="2:65" s="12" customFormat="1" ht="10.199999999999999">
      <c r="B185" s="143"/>
      <c r="D185" s="144" t="s">
        <v>130</v>
      </c>
      <c r="E185" s="145" t="s">
        <v>1</v>
      </c>
      <c r="F185" s="146" t="s">
        <v>234</v>
      </c>
      <c r="H185" s="147">
        <v>77</v>
      </c>
      <c r="I185" s="148"/>
      <c r="L185" s="143"/>
      <c r="M185" s="149"/>
      <c r="T185" s="150"/>
      <c r="AT185" s="145" t="s">
        <v>130</v>
      </c>
      <c r="AU185" s="145" t="s">
        <v>82</v>
      </c>
      <c r="AV185" s="12" t="s">
        <v>82</v>
      </c>
      <c r="AW185" s="12" t="s">
        <v>29</v>
      </c>
      <c r="AX185" s="12" t="s">
        <v>80</v>
      </c>
      <c r="AY185" s="145" t="s">
        <v>123</v>
      </c>
    </row>
    <row r="186" spans="2:65" s="11" customFormat="1" ht="22.8" customHeight="1">
      <c r="B186" s="117"/>
      <c r="D186" s="118" t="s">
        <v>71</v>
      </c>
      <c r="E186" s="127" t="s">
        <v>161</v>
      </c>
      <c r="F186" s="127" t="s">
        <v>235</v>
      </c>
      <c r="I186" s="120"/>
      <c r="J186" s="128">
        <f>BK186</f>
        <v>0</v>
      </c>
      <c r="L186" s="117"/>
      <c r="M186" s="122"/>
      <c r="P186" s="123">
        <f>SUM(P187:P188)</f>
        <v>0</v>
      </c>
      <c r="R186" s="123">
        <f>SUM(R187:R188)</f>
        <v>8.0000000000000002E-3</v>
      </c>
      <c r="T186" s="124">
        <f>SUM(T187:T188)</f>
        <v>0</v>
      </c>
      <c r="AR186" s="118" t="s">
        <v>80</v>
      </c>
      <c r="AT186" s="125" t="s">
        <v>71</v>
      </c>
      <c r="AU186" s="125" t="s">
        <v>80</v>
      </c>
      <c r="AY186" s="118" t="s">
        <v>123</v>
      </c>
      <c r="BK186" s="126">
        <f>SUM(BK187:BK188)</f>
        <v>0</v>
      </c>
    </row>
    <row r="187" spans="2:65" s="1" customFormat="1" ht="16.5" customHeight="1">
      <c r="B187" s="31"/>
      <c r="C187" s="129" t="s">
        <v>236</v>
      </c>
      <c r="D187" s="129" t="s">
        <v>125</v>
      </c>
      <c r="E187" s="130" t="s">
        <v>237</v>
      </c>
      <c r="F187" s="131" t="s">
        <v>238</v>
      </c>
      <c r="G187" s="132" t="s">
        <v>239</v>
      </c>
      <c r="H187" s="133">
        <v>1</v>
      </c>
      <c r="I187" s="134"/>
      <c r="J187" s="135">
        <f>ROUND(I187*H187,2)</f>
        <v>0</v>
      </c>
      <c r="K187" s="136"/>
      <c r="L187" s="31"/>
      <c r="M187" s="137" t="s">
        <v>1</v>
      </c>
      <c r="N187" s="138" t="s">
        <v>37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128</v>
      </c>
      <c r="AT187" s="141" t="s">
        <v>125</v>
      </c>
      <c r="AU187" s="141" t="s">
        <v>82</v>
      </c>
      <c r="AY187" s="16" t="s">
        <v>123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6" t="s">
        <v>80</v>
      </c>
      <c r="BK187" s="142">
        <f>ROUND(I187*H187,2)</f>
        <v>0</v>
      </c>
      <c r="BL187" s="16" t="s">
        <v>128</v>
      </c>
      <c r="BM187" s="141" t="s">
        <v>240</v>
      </c>
    </row>
    <row r="188" spans="2:65" s="1" customFormat="1" ht="16.5" customHeight="1">
      <c r="B188" s="31"/>
      <c r="C188" s="158" t="s">
        <v>7</v>
      </c>
      <c r="D188" s="158" t="s">
        <v>162</v>
      </c>
      <c r="E188" s="159" t="s">
        <v>241</v>
      </c>
      <c r="F188" s="160" t="s">
        <v>242</v>
      </c>
      <c r="G188" s="161" t="s">
        <v>239</v>
      </c>
      <c r="H188" s="162">
        <v>1</v>
      </c>
      <c r="I188" s="163"/>
      <c r="J188" s="164">
        <f>ROUND(I188*H188,2)</f>
        <v>0</v>
      </c>
      <c r="K188" s="165"/>
      <c r="L188" s="166"/>
      <c r="M188" s="167" t="s">
        <v>1</v>
      </c>
      <c r="N188" s="168" t="s">
        <v>37</v>
      </c>
      <c r="P188" s="139">
        <f>O188*H188</f>
        <v>0</v>
      </c>
      <c r="Q188" s="139">
        <v>8.0000000000000002E-3</v>
      </c>
      <c r="R188" s="139">
        <f>Q188*H188</f>
        <v>8.0000000000000002E-3</v>
      </c>
      <c r="S188" s="139">
        <v>0</v>
      </c>
      <c r="T188" s="140">
        <f>S188*H188</f>
        <v>0</v>
      </c>
      <c r="AR188" s="141" t="s">
        <v>161</v>
      </c>
      <c r="AT188" s="141" t="s">
        <v>162</v>
      </c>
      <c r="AU188" s="141" t="s">
        <v>82</v>
      </c>
      <c r="AY188" s="16" t="s">
        <v>123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6" t="s">
        <v>80</v>
      </c>
      <c r="BK188" s="142">
        <f>ROUND(I188*H188,2)</f>
        <v>0</v>
      </c>
      <c r="BL188" s="16" t="s">
        <v>128</v>
      </c>
      <c r="BM188" s="141" t="s">
        <v>243</v>
      </c>
    </row>
    <row r="189" spans="2:65" s="11" customFormat="1" ht="22.8" customHeight="1">
      <c r="B189" s="117"/>
      <c r="D189" s="118" t="s">
        <v>71</v>
      </c>
      <c r="E189" s="127" t="s">
        <v>244</v>
      </c>
      <c r="F189" s="127" t="s">
        <v>245</v>
      </c>
      <c r="I189" s="120"/>
      <c r="J189" s="128">
        <f>BK189</f>
        <v>0</v>
      </c>
      <c r="L189" s="117"/>
      <c r="M189" s="122"/>
      <c r="P189" s="123">
        <f>P190</f>
        <v>0</v>
      </c>
      <c r="R189" s="123">
        <f>R190</f>
        <v>0</v>
      </c>
      <c r="T189" s="124">
        <f>T190</f>
        <v>0</v>
      </c>
      <c r="AR189" s="118" t="s">
        <v>80</v>
      </c>
      <c r="AT189" s="125" t="s">
        <v>71</v>
      </c>
      <c r="AU189" s="125" t="s">
        <v>80</v>
      </c>
      <c r="AY189" s="118" t="s">
        <v>123</v>
      </c>
      <c r="BK189" s="126">
        <f>BK190</f>
        <v>0</v>
      </c>
    </row>
    <row r="190" spans="2:65" s="1" customFormat="1" ht="16.5" customHeight="1">
      <c r="B190" s="31"/>
      <c r="C190" s="129" t="s">
        <v>246</v>
      </c>
      <c r="D190" s="129" t="s">
        <v>125</v>
      </c>
      <c r="E190" s="130" t="s">
        <v>247</v>
      </c>
      <c r="F190" s="131" t="s">
        <v>248</v>
      </c>
      <c r="G190" s="132" t="s">
        <v>249</v>
      </c>
      <c r="H190" s="133">
        <v>404.48</v>
      </c>
      <c r="I190" s="134"/>
      <c r="J190" s="135">
        <f>ROUND(I190*H190,2)</f>
        <v>0</v>
      </c>
      <c r="K190" s="136"/>
      <c r="L190" s="31"/>
      <c r="M190" s="175" t="s">
        <v>1</v>
      </c>
      <c r="N190" s="176" t="s">
        <v>37</v>
      </c>
      <c r="O190" s="177"/>
      <c r="P190" s="178">
        <f>O190*H190</f>
        <v>0</v>
      </c>
      <c r="Q190" s="178">
        <v>0</v>
      </c>
      <c r="R190" s="178">
        <f>Q190*H190</f>
        <v>0</v>
      </c>
      <c r="S190" s="178">
        <v>0</v>
      </c>
      <c r="T190" s="179">
        <f>S190*H190</f>
        <v>0</v>
      </c>
      <c r="AR190" s="141" t="s">
        <v>128</v>
      </c>
      <c r="AT190" s="141" t="s">
        <v>125</v>
      </c>
      <c r="AU190" s="141" t="s">
        <v>82</v>
      </c>
      <c r="AY190" s="16" t="s">
        <v>123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6" t="s">
        <v>80</v>
      </c>
      <c r="BK190" s="142">
        <f>ROUND(I190*H190,2)</f>
        <v>0</v>
      </c>
      <c r="BL190" s="16" t="s">
        <v>128</v>
      </c>
      <c r="BM190" s="141" t="s">
        <v>250</v>
      </c>
    </row>
    <row r="191" spans="2:65" s="1" customFormat="1" ht="6.9" customHeight="1">
      <c r="B191" s="43"/>
      <c r="C191" s="44"/>
      <c r="D191" s="44"/>
      <c r="E191" s="44"/>
      <c r="F191" s="44"/>
      <c r="G191" s="44"/>
      <c r="H191" s="44"/>
      <c r="I191" s="44"/>
      <c r="J191" s="44"/>
      <c r="K191" s="44"/>
      <c r="L191" s="31"/>
    </row>
  </sheetData>
  <sheetProtection algorithmName="SHA-512" hashValue="d9KcsITVVemTzLxosy6LWGpxX0tX7gLPtIfnbDLrVoR2tsk7Yi4inXJtsEr3BRUpWe6d9CbfRKGl2hMAAUqpXA==" saltValue="X90pjETqbSOIDr3tNIfpzvQZ4AFIpoBtPrXDrGWJmt+5c8gIeZuOnq+IylpBSK+XK42l+jXEffmP6Q4kH2thNQ==" spinCount="100000" sheet="1" objects="1" scenarios="1" formatColumns="0" formatRows="0" autoFilter="0"/>
  <autoFilter ref="C121:K190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50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25" customWidth="1"/>
    <col min="4" max="4" width="130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7"/>
      <c r="C3" s="18"/>
      <c r="D3" s="18"/>
      <c r="E3" s="18"/>
      <c r="F3" s="18"/>
      <c r="G3" s="18"/>
      <c r="H3" s="19"/>
    </row>
    <row r="4" spans="2:8" ht="24.9" customHeight="1">
      <c r="B4" s="19"/>
      <c r="C4" s="20" t="s">
        <v>251</v>
      </c>
      <c r="H4" s="19"/>
    </row>
    <row r="5" spans="2:8" ht="12" customHeight="1">
      <c r="B5" s="19"/>
      <c r="C5" s="23" t="s">
        <v>13</v>
      </c>
      <c r="D5" s="196" t="s">
        <v>14</v>
      </c>
      <c r="E5" s="192"/>
      <c r="F5" s="192"/>
      <c r="H5" s="19"/>
    </row>
    <row r="6" spans="2:8" ht="36.9" customHeight="1">
      <c r="B6" s="19"/>
      <c r="C6" s="25" t="s">
        <v>16</v>
      </c>
      <c r="D6" s="193" t="s">
        <v>17</v>
      </c>
      <c r="E6" s="192"/>
      <c r="F6" s="192"/>
      <c r="H6" s="19"/>
    </row>
    <row r="7" spans="2:8" ht="16.5" customHeight="1">
      <c r="B7" s="19"/>
      <c r="C7" s="26" t="s">
        <v>22</v>
      </c>
      <c r="D7" s="51">
        <f>'Rekapitulace stavby'!AN8</f>
        <v>45717</v>
      </c>
      <c r="H7" s="19"/>
    </row>
    <row r="8" spans="2:8" s="1" customFormat="1" ht="10.8" customHeight="1">
      <c r="B8" s="31"/>
      <c r="H8" s="31"/>
    </row>
    <row r="9" spans="2:8" s="10" customFormat="1" ht="29.25" customHeight="1">
      <c r="B9" s="108"/>
      <c r="C9" s="109" t="s">
        <v>53</v>
      </c>
      <c r="D9" s="110" t="s">
        <v>54</v>
      </c>
      <c r="E9" s="110" t="s">
        <v>110</v>
      </c>
      <c r="F9" s="111" t="s">
        <v>252</v>
      </c>
      <c r="H9" s="108"/>
    </row>
    <row r="10" spans="2:8" s="1" customFormat="1" ht="26.4" customHeight="1">
      <c r="B10" s="31"/>
      <c r="C10" s="180" t="s">
        <v>77</v>
      </c>
      <c r="D10" s="180" t="s">
        <v>78</v>
      </c>
      <c r="H10" s="31"/>
    </row>
    <row r="11" spans="2:8" s="1" customFormat="1" ht="16.8" customHeight="1">
      <c r="B11" s="31"/>
      <c r="C11" s="181" t="s">
        <v>131</v>
      </c>
      <c r="D11" s="182" t="s">
        <v>127</v>
      </c>
      <c r="E11" s="183" t="s">
        <v>89</v>
      </c>
      <c r="F11" s="184">
        <v>548.70000000000005</v>
      </c>
      <c r="H11" s="31"/>
    </row>
    <row r="12" spans="2:8" s="1" customFormat="1" ht="16.8" customHeight="1">
      <c r="B12" s="31"/>
      <c r="C12" s="185" t="s">
        <v>131</v>
      </c>
      <c r="D12" s="185" t="s">
        <v>132</v>
      </c>
      <c r="E12" s="16" t="s">
        <v>1</v>
      </c>
      <c r="F12" s="186">
        <v>548.70000000000005</v>
      </c>
      <c r="H12" s="31"/>
    </row>
    <row r="13" spans="2:8" s="1" customFormat="1" ht="16.8" customHeight="1">
      <c r="B13" s="31"/>
      <c r="C13" s="181" t="s">
        <v>83</v>
      </c>
      <c r="D13" s="182" t="s">
        <v>84</v>
      </c>
      <c r="E13" s="183" t="s">
        <v>85</v>
      </c>
      <c r="F13" s="184">
        <v>443.63</v>
      </c>
      <c r="H13" s="31"/>
    </row>
    <row r="14" spans="2:8" s="1" customFormat="1" ht="16.8" customHeight="1">
      <c r="B14" s="31"/>
      <c r="C14" s="185" t="s">
        <v>83</v>
      </c>
      <c r="D14" s="185" t="s">
        <v>136</v>
      </c>
      <c r="E14" s="16" t="s">
        <v>1</v>
      </c>
      <c r="F14" s="186">
        <v>443.63</v>
      </c>
      <c r="H14" s="31"/>
    </row>
    <row r="15" spans="2:8" s="1" customFormat="1" ht="16.8" customHeight="1">
      <c r="B15" s="31"/>
      <c r="C15" s="187" t="s">
        <v>253</v>
      </c>
      <c r="H15" s="31"/>
    </row>
    <row r="16" spans="2:8" s="1" customFormat="1" ht="16.8" customHeight="1">
      <c r="B16" s="31"/>
      <c r="C16" s="185" t="s">
        <v>133</v>
      </c>
      <c r="D16" s="185" t="s">
        <v>134</v>
      </c>
      <c r="E16" s="16" t="s">
        <v>85</v>
      </c>
      <c r="F16" s="186">
        <v>443.63</v>
      </c>
      <c r="H16" s="31"/>
    </row>
    <row r="17" spans="2:8" s="1" customFormat="1" ht="16.8" customHeight="1">
      <c r="B17" s="31"/>
      <c r="C17" s="185" t="s">
        <v>144</v>
      </c>
      <c r="D17" s="185" t="s">
        <v>145</v>
      </c>
      <c r="E17" s="16" t="s">
        <v>85</v>
      </c>
      <c r="F17" s="186">
        <v>146.398</v>
      </c>
      <c r="H17" s="31"/>
    </row>
    <row r="18" spans="2:8" s="1" customFormat="1" ht="16.8" customHeight="1">
      <c r="B18" s="31"/>
      <c r="C18" s="185" t="s">
        <v>149</v>
      </c>
      <c r="D18" s="185" t="s">
        <v>150</v>
      </c>
      <c r="E18" s="16" t="s">
        <v>85</v>
      </c>
      <c r="F18" s="186">
        <v>146.398</v>
      </c>
      <c r="H18" s="31"/>
    </row>
    <row r="19" spans="2:8" s="1" customFormat="1" ht="16.8" customHeight="1">
      <c r="B19" s="31"/>
      <c r="C19" s="185" t="s">
        <v>153</v>
      </c>
      <c r="D19" s="185" t="s">
        <v>154</v>
      </c>
      <c r="E19" s="16" t="s">
        <v>85</v>
      </c>
      <c r="F19" s="186">
        <v>146.398</v>
      </c>
      <c r="H19" s="31"/>
    </row>
    <row r="20" spans="2:8" s="1" customFormat="1" ht="16.8" customHeight="1">
      <c r="B20" s="31"/>
      <c r="C20" s="181" t="s">
        <v>142</v>
      </c>
      <c r="D20" s="182" t="s">
        <v>139</v>
      </c>
      <c r="E20" s="183" t="s">
        <v>85</v>
      </c>
      <c r="F20" s="184">
        <v>295.75299999999999</v>
      </c>
      <c r="H20" s="31"/>
    </row>
    <row r="21" spans="2:8" s="1" customFormat="1" ht="16.8" customHeight="1">
      <c r="B21" s="31"/>
      <c r="C21" s="185" t="s">
        <v>1</v>
      </c>
      <c r="D21" s="185" t="s">
        <v>141</v>
      </c>
      <c r="E21" s="16" t="s">
        <v>1</v>
      </c>
      <c r="F21" s="186">
        <v>295.75299999999999</v>
      </c>
      <c r="H21" s="31"/>
    </row>
    <row r="22" spans="2:8" s="1" customFormat="1" ht="16.8" customHeight="1">
      <c r="B22" s="31"/>
      <c r="C22" s="185" t="s">
        <v>142</v>
      </c>
      <c r="D22" s="185" t="s">
        <v>143</v>
      </c>
      <c r="E22" s="16" t="s">
        <v>1</v>
      </c>
      <c r="F22" s="186">
        <v>295.75299999999999</v>
      </c>
      <c r="H22" s="31"/>
    </row>
    <row r="23" spans="2:8" s="1" customFormat="1" ht="16.8" customHeight="1">
      <c r="B23" s="31"/>
      <c r="C23" s="181" t="s">
        <v>92</v>
      </c>
      <c r="D23" s="182" t="s">
        <v>93</v>
      </c>
      <c r="E23" s="183" t="s">
        <v>89</v>
      </c>
      <c r="F23" s="184">
        <v>77</v>
      </c>
      <c r="H23" s="31"/>
    </row>
    <row r="24" spans="2:8" s="1" customFormat="1" ht="16.8" customHeight="1">
      <c r="B24" s="31"/>
      <c r="C24" s="185" t="s">
        <v>92</v>
      </c>
      <c r="D24" s="185" t="s">
        <v>94</v>
      </c>
      <c r="E24" s="16" t="s">
        <v>1</v>
      </c>
      <c r="F24" s="186">
        <v>77</v>
      </c>
      <c r="H24" s="31"/>
    </row>
    <row r="25" spans="2:8" s="1" customFormat="1" ht="16.8" customHeight="1">
      <c r="B25" s="31"/>
      <c r="C25" s="187" t="s">
        <v>253</v>
      </c>
      <c r="H25" s="31"/>
    </row>
    <row r="26" spans="2:8" s="1" customFormat="1" ht="16.8" customHeight="1">
      <c r="B26" s="31"/>
      <c r="C26" s="185" t="s">
        <v>198</v>
      </c>
      <c r="D26" s="185" t="s">
        <v>93</v>
      </c>
      <c r="E26" s="16" t="s">
        <v>89</v>
      </c>
      <c r="F26" s="186">
        <v>77</v>
      </c>
      <c r="H26" s="31"/>
    </row>
    <row r="27" spans="2:8" s="1" customFormat="1" ht="16.8" customHeight="1">
      <c r="B27" s="31"/>
      <c r="C27" s="185" t="s">
        <v>231</v>
      </c>
      <c r="D27" s="185" t="s">
        <v>232</v>
      </c>
      <c r="E27" s="16" t="s">
        <v>89</v>
      </c>
      <c r="F27" s="186">
        <v>77</v>
      </c>
      <c r="H27" s="31"/>
    </row>
    <row r="28" spans="2:8" s="1" customFormat="1" ht="16.8" customHeight="1">
      <c r="B28" s="31"/>
      <c r="C28" s="181" t="s">
        <v>87</v>
      </c>
      <c r="D28" s="182" t="s">
        <v>88</v>
      </c>
      <c r="E28" s="183" t="s">
        <v>89</v>
      </c>
      <c r="F28" s="184">
        <v>54.655000000000001</v>
      </c>
      <c r="H28" s="31"/>
    </row>
    <row r="29" spans="2:8" s="1" customFormat="1" ht="16.8" customHeight="1">
      <c r="B29" s="31"/>
      <c r="C29" s="185" t="s">
        <v>1</v>
      </c>
      <c r="D29" s="185" t="s">
        <v>188</v>
      </c>
      <c r="E29" s="16" t="s">
        <v>1</v>
      </c>
      <c r="F29" s="186">
        <v>5.76</v>
      </c>
      <c r="H29" s="31"/>
    </row>
    <row r="30" spans="2:8" s="1" customFormat="1" ht="16.8" customHeight="1">
      <c r="B30" s="31"/>
      <c r="C30" s="185" t="s">
        <v>1</v>
      </c>
      <c r="D30" s="185" t="s">
        <v>189</v>
      </c>
      <c r="E30" s="16" t="s">
        <v>1</v>
      </c>
      <c r="F30" s="186">
        <v>3.24</v>
      </c>
      <c r="H30" s="31"/>
    </row>
    <row r="31" spans="2:8" s="1" customFormat="1" ht="16.8" customHeight="1">
      <c r="B31" s="31"/>
      <c r="C31" s="185" t="s">
        <v>1</v>
      </c>
      <c r="D31" s="185" t="s">
        <v>190</v>
      </c>
      <c r="E31" s="16" t="s">
        <v>1</v>
      </c>
      <c r="F31" s="186">
        <v>25.4</v>
      </c>
      <c r="H31" s="31"/>
    </row>
    <row r="32" spans="2:8" s="1" customFormat="1" ht="16.8" customHeight="1">
      <c r="B32" s="31"/>
      <c r="C32" s="185" t="s">
        <v>1</v>
      </c>
      <c r="D32" s="185" t="s">
        <v>191</v>
      </c>
      <c r="E32" s="16" t="s">
        <v>1</v>
      </c>
      <c r="F32" s="186">
        <v>8.2550000000000008</v>
      </c>
      <c r="H32" s="31"/>
    </row>
    <row r="33" spans="2:8" s="1" customFormat="1" ht="16.8" customHeight="1">
      <c r="B33" s="31"/>
      <c r="C33" s="185" t="s">
        <v>1</v>
      </c>
      <c r="D33" s="185" t="s">
        <v>192</v>
      </c>
      <c r="E33" s="16" t="s">
        <v>1</v>
      </c>
      <c r="F33" s="186">
        <v>12</v>
      </c>
      <c r="H33" s="31"/>
    </row>
    <row r="34" spans="2:8" s="1" customFormat="1" ht="16.8" customHeight="1">
      <c r="B34" s="31"/>
      <c r="C34" s="185" t="s">
        <v>87</v>
      </c>
      <c r="D34" s="185" t="s">
        <v>143</v>
      </c>
      <c r="E34" s="16" t="s">
        <v>1</v>
      </c>
      <c r="F34" s="186">
        <v>54.655000000000001</v>
      </c>
      <c r="H34" s="31"/>
    </row>
    <row r="35" spans="2:8" s="1" customFormat="1" ht="16.8" customHeight="1">
      <c r="B35" s="31"/>
      <c r="C35" s="187" t="s">
        <v>253</v>
      </c>
      <c r="H35" s="31"/>
    </row>
    <row r="36" spans="2:8" s="1" customFormat="1" ht="16.8" customHeight="1">
      <c r="B36" s="31"/>
      <c r="C36" s="185" t="s">
        <v>186</v>
      </c>
      <c r="D36" s="185" t="s">
        <v>88</v>
      </c>
      <c r="E36" s="16" t="s">
        <v>89</v>
      </c>
      <c r="F36" s="186">
        <v>54.655000000000001</v>
      </c>
      <c r="H36" s="31"/>
    </row>
    <row r="37" spans="2:8" s="1" customFormat="1" ht="16.8" customHeight="1">
      <c r="B37" s="31"/>
      <c r="C37" s="185" t="s">
        <v>193</v>
      </c>
      <c r="D37" s="185" t="s">
        <v>194</v>
      </c>
      <c r="E37" s="16" t="s">
        <v>89</v>
      </c>
      <c r="F37" s="186">
        <v>54.655000000000001</v>
      </c>
      <c r="H37" s="31"/>
    </row>
    <row r="38" spans="2:8" s="1" customFormat="1" ht="16.8" customHeight="1">
      <c r="B38" s="31"/>
      <c r="C38" s="181" t="s">
        <v>254</v>
      </c>
      <c r="D38" s="182" t="s">
        <v>255</v>
      </c>
      <c r="E38" s="183" t="s">
        <v>85</v>
      </c>
      <c r="F38" s="184">
        <v>443.63</v>
      </c>
      <c r="H38" s="31"/>
    </row>
    <row r="39" spans="2:8" s="1" customFormat="1" ht="16.8" customHeight="1">
      <c r="B39" s="31"/>
      <c r="C39" s="185" t="s">
        <v>1</v>
      </c>
      <c r="D39" s="185" t="s">
        <v>83</v>
      </c>
      <c r="E39" s="16" t="s">
        <v>1</v>
      </c>
      <c r="F39" s="186">
        <v>443.63</v>
      </c>
      <c r="H39" s="31"/>
    </row>
    <row r="40" spans="2:8" s="1" customFormat="1" ht="16.8" customHeight="1">
      <c r="B40" s="31"/>
      <c r="C40" s="185" t="s">
        <v>254</v>
      </c>
      <c r="D40" s="185" t="s">
        <v>143</v>
      </c>
      <c r="E40" s="16" t="s">
        <v>1</v>
      </c>
      <c r="F40" s="186">
        <v>443.63</v>
      </c>
      <c r="H40" s="31"/>
    </row>
    <row r="41" spans="2:8" s="1" customFormat="1" ht="16.8" customHeight="1">
      <c r="B41" s="31"/>
      <c r="C41" s="181" t="s">
        <v>256</v>
      </c>
      <c r="D41" s="182" t="s">
        <v>88</v>
      </c>
      <c r="E41" s="183" t="s">
        <v>89</v>
      </c>
      <c r="F41" s="184">
        <v>14.5</v>
      </c>
      <c r="H41" s="31"/>
    </row>
    <row r="42" spans="2:8" s="1" customFormat="1" ht="16.8" customHeight="1">
      <c r="B42" s="31"/>
      <c r="C42" s="181" t="s">
        <v>209</v>
      </c>
      <c r="D42" s="182" t="s">
        <v>207</v>
      </c>
      <c r="E42" s="183" t="s">
        <v>89</v>
      </c>
      <c r="F42" s="184">
        <v>559.11</v>
      </c>
      <c r="H42" s="31"/>
    </row>
    <row r="43" spans="2:8" s="1" customFormat="1" ht="16.8" customHeight="1">
      <c r="B43" s="31"/>
      <c r="C43" s="185" t="s">
        <v>209</v>
      </c>
      <c r="D43" s="185" t="s">
        <v>210</v>
      </c>
      <c r="E43" s="16" t="s">
        <v>1</v>
      </c>
      <c r="F43" s="186">
        <v>559.11</v>
      </c>
      <c r="H43" s="31"/>
    </row>
    <row r="44" spans="2:8" s="1" customFormat="1" ht="16.8" customHeight="1">
      <c r="B44" s="31"/>
      <c r="C44" s="181" t="s">
        <v>229</v>
      </c>
      <c r="D44" s="182" t="s">
        <v>224</v>
      </c>
      <c r="E44" s="183" t="s">
        <v>89</v>
      </c>
      <c r="F44" s="184">
        <v>23</v>
      </c>
      <c r="H44" s="31"/>
    </row>
    <row r="45" spans="2:8" s="1" customFormat="1" ht="16.8" customHeight="1">
      <c r="B45" s="31"/>
      <c r="C45" s="185" t="s">
        <v>1</v>
      </c>
      <c r="D45" s="185" t="s">
        <v>226</v>
      </c>
      <c r="E45" s="16" t="s">
        <v>1</v>
      </c>
      <c r="F45" s="186">
        <v>0</v>
      </c>
      <c r="H45" s="31"/>
    </row>
    <row r="46" spans="2:8" s="1" customFormat="1" ht="16.8" customHeight="1">
      <c r="B46" s="31"/>
      <c r="C46" s="185" t="s">
        <v>1</v>
      </c>
      <c r="D46" s="185" t="s">
        <v>227</v>
      </c>
      <c r="E46" s="16" t="s">
        <v>1</v>
      </c>
      <c r="F46" s="186">
        <v>9</v>
      </c>
      <c r="H46" s="31"/>
    </row>
    <row r="47" spans="2:8" s="1" customFormat="1" ht="16.8" customHeight="1">
      <c r="B47" s="31"/>
      <c r="C47" s="185" t="s">
        <v>1</v>
      </c>
      <c r="D47" s="185" t="s">
        <v>228</v>
      </c>
      <c r="E47" s="16" t="s">
        <v>1</v>
      </c>
      <c r="F47" s="186">
        <v>14</v>
      </c>
      <c r="H47" s="31"/>
    </row>
    <row r="48" spans="2:8" s="1" customFormat="1" ht="16.8" customHeight="1">
      <c r="B48" s="31"/>
      <c r="C48" s="185" t="s">
        <v>229</v>
      </c>
      <c r="D48" s="185" t="s">
        <v>143</v>
      </c>
      <c r="E48" s="16" t="s">
        <v>1</v>
      </c>
      <c r="F48" s="186">
        <v>23</v>
      </c>
      <c r="H48" s="31"/>
    </row>
    <row r="49" spans="2:8" s="1" customFormat="1" ht="7.35" customHeight="1">
      <c r="B49" s="43"/>
      <c r="C49" s="44"/>
      <c r="D49" s="44"/>
      <c r="E49" s="44"/>
      <c r="F49" s="44"/>
      <c r="G49" s="44"/>
      <c r="H49" s="31"/>
    </row>
    <row r="50" spans="2:8" s="1" customFormat="1" ht="10.199999999999999"/>
  </sheetData>
  <sheetProtection algorithmName="SHA-512" hashValue="+jUty+V7hGudpteY4+/4qLEieWXGT/jV0mHPCmQt9qANdExT1KjQFxoj/xskOKdIAZtAdG/reygbgdG0mbX9YA==" saltValue="0AqkBZLrEN0tYR90KImjXjkCZc1tu5TvVqyMRfQRs7XSJlDJz/FjQOhQ7aX9qAi/IBpcEPIlBL48KDcmFEiK2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101_r03 - Odvedení pov...</vt:lpstr>
      <vt:lpstr>Seznam figur</vt:lpstr>
      <vt:lpstr>'Rekapitulace stavby'!Názvy_tisku</vt:lpstr>
      <vt:lpstr>'Seznam figur'!Názvy_tisku</vt:lpstr>
      <vt:lpstr>'SO 101_r03 - Odvedení pov...'!Názvy_tisku</vt:lpstr>
      <vt:lpstr>'Rekapitulace stavby'!Oblast_tisku</vt:lpstr>
      <vt:lpstr>'Seznam figur'!Oblast_tisku</vt:lpstr>
      <vt:lpstr>'SO 101_r03 - Odvedení pov...'!Oblast_tisku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</dc:creator>
  <cp:lastModifiedBy>Pavla Lopaurová</cp:lastModifiedBy>
  <dcterms:created xsi:type="dcterms:W3CDTF">2025-03-07T10:13:06Z</dcterms:created>
  <dcterms:modified xsi:type="dcterms:W3CDTF">2025-03-25T21:50:01Z</dcterms:modified>
</cp:coreProperties>
</file>